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37395" windowHeight="20745" activeTab="4"/>
  </bookViews>
  <sheets>
    <sheet name="Rekapitulácia" sheetId="1" r:id="rId1"/>
    <sheet name="Krycí list stavby" sheetId="2" r:id="rId2"/>
    <sheet name="Kryci_list 6028" sheetId="3" r:id="rId3"/>
    <sheet name="Rekap 6028" sheetId="4" r:id="rId4"/>
    <sheet name="SO 6028" sheetId="5" r:id="rId5"/>
  </sheets>
  <definedNames>
    <definedName name="_xlnm.Print_Titles" localSheetId="3">'Rekap 6028'!$9:$9</definedName>
    <definedName name="_xlnm.Print_Titles" localSheetId="4">'SO 6028'!$8:$8</definedName>
  </definedNames>
  <calcPr calcId="145621"/>
</workbook>
</file>

<file path=xl/calcChain.xml><?xml version="1.0" encoding="utf-8"?>
<calcChain xmlns="http://schemas.openxmlformats.org/spreadsheetml/2006/main">
  <c r="J26" i="2" l="1"/>
  <c r="J24" i="2"/>
  <c r="F24" i="2"/>
  <c r="J23" i="2"/>
  <c r="F23" i="2"/>
  <c r="J22" i="2"/>
  <c r="F22" i="2"/>
  <c r="J28" i="2"/>
  <c r="J20" i="2"/>
  <c r="J18" i="2"/>
  <c r="J17" i="2"/>
  <c r="J16" i="2"/>
  <c r="F20" i="2"/>
  <c r="F18" i="2"/>
  <c r="D18" i="2"/>
  <c r="F17" i="2"/>
  <c r="E17" i="2"/>
  <c r="D17" i="2"/>
  <c r="F16" i="2"/>
  <c r="E16" i="2"/>
  <c r="D16" i="2"/>
  <c r="G8" i="1"/>
  <c r="F8" i="1"/>
  <c r="E8" i="1"/>
  <c r="D8" i="1"/>
  <c r="C8" i="1"/>
  <c r="B8" i="1"/>
  <c r="G7" i="1"/>
  <c r="C7" i="1"/>
  <c r="E7" i="1"/>
  <c r="J17" i="3"/>
  <c r="B7" i="1"/>
  <c r="Z104" i="5"/>
  <c r="P103" i="5"/>
  <c r="E13" i="4" s="1"/>
  <c r="B12" i="4"/>
  <c r="D12" i="4"/>
  <c r="S101" i="5"/>
  <c r="F12" i="4" s="1"/>
  <c r="P101" i="5"/>
  <c r="E12" i="4" s="1"/>
  <c r="M101" i="5"/>
  <c r="C12" i="4" s="1"/>
  <c r="L101" i="5"/>
  <c r="H101" i="5"/>
  <c r="G101" i="5"/>
  <c r="I101" i="5"/>
  <c r="K100" i="5"/>
  <c r="J100" i="5"/>
  <c r="K99" i="5"/>
  <c r="J99" i="5"/>
  <c r="K98" i="5"/>
  <c r="J98" i="5"/>
  <c r="F11" i="4"/>
  <c r="E11" i="4"/>
  <c r="S95" i="5"/>
  <c r="P95" i="5"/>
  <c r="P104" i="5" s="1"/>
  <c r="E15" i="4" s="1"/>
  <c r="G95" i="5"/>
  <c r="L95" i="5"/>
  <c r="G103" i="5" s="1"/>
  <c r="I95" i="5"/>
  <c r="D11" i="4" s="1"/>
  <c r="K94" i="5"/>
  <c r="J94" i="5"/>
  <c r="K93" i="5"/>
  <c r="I30" i="3" s="1"/>
  <c r="J30" i="3" s="1"/>
  <c r="J93" i="5"/>
  <c r="K92" i="5"/>
  <c r="J92" i="5"/>
  <c r="K91" i="5"/>
  <c r="J91" i="5"/>
  <c r="K90" i="5"/>
  <c r="J90" i="5"/>
  <c r="M90" i="5"/>
  <c r="K89" i="5"/>
  <c r="J89" i="5"/>
  <c r="M89" i="5"/>
  <c r="K88" i="5"/>
  <c r="J88" i="5"/>
  <c r="M88" i="5"/>
  <c r="K87" i="5"/>
  <c r="J87" i="5"/>
  <c r="M87" i="5"/>
  <c r="K86" i="5"/>
  <c r="J86" i="5"/>
  <c r="M86" i="5"/>
  <c r="K85" i="5"/>
  <c r="J85" i="5"/>
  <c r="M85" i="5"/>
  <c r="K84" i="5"/>
  <c r="J84" i="5"/>
  <c r="M84" i="5"/>
  <c r="K83" i="5"/>
  <c r="J83" i="5"/>
  <c r="M83" i="5"/>
  <c r="K82" i="5"/>
  <c r="J82" i="5"/>
  <c r="M82" i="5"/>
  <c r="K81" i="5"/>
  <c r="J81" i="5"/>
  <c r="M81" i="5"/>
  <c r="K80" i="5"/>
  <c r="J80" i="5"/>
  <c r="M80" i="5"/>
  <c r="K79" i="5"/>
  <c r="J79" i="5"/>
  <c r="M79" i="5"/>
  <c r="K78" i="5"/>
  <c r="J78" i="5"/>
  <c r="M78" i="5"/>
  <c r="K77" i="5"/>
  <c r="J77" i="5"/>
  <c r="M77" i="5"/>
  <c r="K76" i="5"/>
  <c r="J76" i="5"/>
  <c r="M76" i="5"/>
  <c r="K75" i="5"/>
  <c r="J75" i="5"/>
  <c r="M75" i="5"/>
  <c r="K74" i="5"/>
  <c r="J74" i="5"/>
  <c r="M74" i="5"/>
  <c r="K73" i="5"/>
  <c r="J73" i="5"/>
  <c r="M73" i="5"/>
  <c r="K72" i="5"/>
  <c r="J72" i="5"/>
  <c r="M72" i="5"/>
  <c r="K71" i="5"/>
  <c r="J71" i="5"/>
  <c r="M71" i="5"/>
  <c r="K70" i="5"/>
  <c r="J70" i="5"/>
  <c r="M70" i="5"/>
  <c r="K69" i="5"/>
  <c r="J69" i="5"/>
  <c r="M69" i="5"/>
  <c r="K68" i="5"/>
  <c r="J68" i="5"/>
  <c r="M68" i="5"/>
  <c r="K67" i="5"/>
  <c r="J67" i="5"/>
  <c r="M67" i="5"/>
  <c r="K66" i="5"/>
  <c r="J66" i="5"/>
  <c r="M66" i="5"/>
  <c r="K65" i="5"/>
  <c r="J65" i="5"/>
  <c r="M65" i="5"/>
  <c r="K64" i="5"/>
  <c r="J64" i="5"/>
  <c r="M64" i="5"/>
  <c r="K63" i="5"/>
  <c r="J63" i="5"/>
  <c r="M63" i="5"/>
  <c r="K62" i="5"/>
  <c r="J62" i="5"/>
  <c r="M62" i="5"/>
  <c r="K61" i="5"/>
  <c r="J61" i="5"/>
  <c r="M61" i="5"/>
  <c r="K60" i="5"/>
  <c r="J60" i="5"/>
  <c r="M60" i="5"/>
  <c r="K59" i="5"/>
  <c r="J59" i="5"/>
  <c r="M59" i="5"/>
  <c r="K58" i="5"/>
  <c r="J58" i="5"/>
  <c r="M58" i="5"/>
  <c r="K57" i="5"/>
  <c r="J57" i="5"/>
  <c r="M57" i="5"/>
  <c r="K56" i="5"/>
  <c r="J56" i="5"/>
  <c r="M56" i="5"/>
  <c r="K55" i="5"/>
  <c r="J55" i="5"/>
  <c r="M55" i="5"/>
  <c r="K54" i="5"/>
  <c r="J54" i="5"/>
  <c r="M54" i="5"/>
  <c r="K53" i="5"/>
  <c r="J53" i="5"/>
  <c r="M53" i="5"/>
  <c r="K52" i="5"/>
  <c r="J52" i="5"/>
  <c r="M52" i="5"/>
  <c r="K51" i="5"/>
  <c r="J51" i="5"/>
  <c r="M51" i="5"/>
  <c r="H95" i="5" s="1"/>
  <c r="K50" i="5"/>
  <c r="J50" i="5"/>
  <c r="M50" i="5"/>
  <c r="K49" i="5"/>
  <c r="J49" i="5"/>
  <c r="M49" i="5"/>
  <c r="K48" i="5"/>
  <c r="J48" i="5"/>
  <c r="K47" i="5"/>
  <c r="J47" i="5"/>
  <c r="K46" i="5"/>
  <c r="J46" i="5"/>
  <c r="K45" i="5"/>
  <c r="J45" i="5"/>
  <c r="K44" i="5"/>
  <c r="J44" i="5"/>
  <c r="K43" i="5"/>
  <c r="J43" i="5"/>
  <c r="K42" i="5"/>
  <c r="J42" i="5"/>
  <c r="K41" i="5"/>
  <c r="J41" i="5"/>
  <c r="K40" i="5"/>
  <c r="J40" i="5"/>
  <c r="K39" i="5"/>
  <c r="J39" i="5"/>
  <c r="K38" i="5"/>
  <c r="J38" i="5"/>
  <c r="K37" i="5"/>
  <c r="J37" i="5"/>
  <c r="K36" i="5"/>
  <c r="J36" i="5"/>
  <c r="K35" i="5"/>
  <c r="J35" i="5"/>
  <c r="K34" i="5"/>
  <c r="J34" i="5"/>
  <c r="K33" i="5"/>
  <c r="J33" i="5"/>
  <c r="K32" i="5"/>
  <c r="J32" i="5"/>
  <c r="K31" i="5"/>
  <c r="J31" i="5"/>
  <c r="K30" i="5"/>
  <c r="J30" i="5"/>
  <c r="K29" i="5"/>
  <c r="J29" i="5"/>
  <c r="K28" i="5"/>
  <c r="J28" i="5"/>
  <c r="K27" i="5"/>
  <c r="J27" i="5"/>
  <c r="K26" i="5"/>
  <c r="J26" i="5"/>
  <c r="K25" i="5"/>
  <c r="J25" i="5"/>
  <c r="K24" i="5"/>
  <c r="J24" i="5"/>
  <c r="K23" i="5"/>
  <c r="J23" i="5"/>
  <c r="K22" i="5"/>
  <c r="J22" i="5"/>
  <c r="K21" i="5"/>
  <c r="J21" i="5"/>
  <c r="K20" i="5"/>
  <c r="J20" i="5"/>
  <c r="K19" i="5"/>
  <c r="J19" i="5"/>
  <c r="K18" i="5"/>
  <c r="J18" i="5"/>
  <c r="K17" i="5"/>
  <c r="J17" i="5"/>
  <c r="K16" i="5"/>
  <c r="J16" i="5"/>
  <c r="K15" i="5"/>
  <c r="J15" i="5"/>
  <c r="K14" i="5"/>
  <c r="J14" i="5"/>
  <c r="K13" i="5"/>
  <c r="J13" i="5"/>
  <c r="K12" i="5"/>
  <c r="J12" i="5"/>
  <c r="K11" i="5"/>
  <c r="J11" i="5"/>
  <c r="J20" i="3"/>
  <c r="K104" i="5" l="1"/>
  <c r="K7" i="1" s="1"/>
  <c r="B9" i="1" s="1"/>
  <c r="B10" i="1" s="1"/>
  <c r="L103" i="5"/>
  <c r="M95" i="5"/>
  <c r="C11" i="4" s="1"/>
  <c r="B11" i="4"/>
  <c r="I104" i="5"/>
  <c r="D15" i="4" s="1"/>
  <c r="L104" i="5"/>
  <c r="B15" i="4" s="1"/>
  <c r="S103" i="5"/>
  <c r="F13" i="4" s="1"/>
  <c r="I103" i="5"/>
  <c r="D13" i="4" s="1"/>
  <c r="F18" i="3"/>
  <c r="I30" i="2" l="1"/>
  <c r="J30" i="2" s="1"/>
  <c r="G10" i="1"/>
  <c r="G9" i="1"/>
  <c r="G11" i="1" s="1"/>
  <c r="I29" i="2"/>
  <c r="J29" i="2" s="1"/>
  <c r="H103" i="5"/>
  <c r="M103" i="5"/>
  <c r="G104" i="5"/>
  <c r="B13" i="4"/>
  <c r="D18" i="3" s="1"/>
  <c r="S104" i="5"/>
  <c r="F15" i="4" s="1"/>
  <c r="J23" i="3"/>
  <c r="F24" i="3"/>
  <c r="J22" i="3"/>
  <c r="F23" i="3"/>
  <c r="F20" i="3"/>
  <c r="J24" i="3"/>
  <c r="F22" i="3"/>
  <c r="J31" i="2" l="1"/>
  <c r="C13" i="4"/>
  <c r="E18" i="3" s="1"/>
  <c r="E18" i="2" s="1"/>
  <c r="H104" i="5"/>
  <c r="M104" i="5"/>
  <c r="C15" i="4" s="1"/>
  <c r="J26" i="3"/>
  <c r="J28" i="3" s="1"/>
  <c r="I29" i="3" l="1"/>
  <c r="J29" i="3" s="1"/>
  <c r="J31" i="3" s="1"/>
</calcChain>
</file>

<file path=xl/sharedStrings.xml><?xml version="1.0" encoding="utf-8"?>
<sst xmlns="http://schemas.openxmlformats.org/spreadsheetml/2006/main" count="525" uniqueCount="248">
  <si>
    <t>Rekapitulácia rozpočtu</t>
  </si>
  <si>
    <t>Stavba Rekonštrukcia elektroinštalácie pre speleoterapiu v jaskyni Domica (2. plavba)</t>
  </si>
  <si>
    <t xml:space="preserve">           Sadzby DPH</t>
  </si>
  <si>
    <t xml:space="preserve">   A   </t>
  </si>
  <si>
    <t xml:space="preserve">   B   </t>
  </si>
  <si>
    <t>Názov objektu</t>
  </si>
  <si>
    <t>ZRN</t>
  </si>
  <si>
    <t>VRN</t>
  </si>
  <si>
    <t>HZS</t>
  </si>
  <si>
    <t>Kompl.čin.</t>
  </si>
  <si>
    <t>Ost. náklady</t>
  </si>
  <si>
    <t>Cena</t>
  </si>
  <si>
    <t xml:space="preserve">ČASŤ : ELEKTROINŠTALÁCIA </t>
  </si>
  <si>
    <t>Krycí list rozpočtu</t>
  </si>
  <si>
    <t xml:space="preserve">Miesto:  </t>
  </si>
  <si>
    <t xml:space="preserve">Objekt ČASŤ : ELEKTROINŠTALÁCIA </t>
  </si>
  <si>
    <t xml:space="preserve">Ks: </t>
  </si>
  <si>
    <t>Zákazka: 89/10/2017</t>
  </si>
  <si>
    <t>Spracoval: PETER JANEK</t>
  </si>
  <si>
    <t xml:space="preserve">Dňa </t>
  </si>
  <si>
    <t>10. 11. 2017</t>
  </si>
  <si>
    <t>Odberateľ: ŠOP SR, SSJ, Hodžova 11, 031 01 Liptovský Mikuláš</t>
  </si>
  <si>
    <t xml:space="preserve">IČO: </t>
  </si>
  <si>
    <t xml:space="preserve">DIČ: </t>
  </si>
  <si>
    <t>Dodávateľ: VYBRANÝ KONKURZNÝM KONANÍM</t>
  </si>
  <si>
    <t>Projektant: PETER JANEK</t>
  </si>
  <si>
    <t xml:space="preserve">A </t>
  </si>
  <si>
    <t xml:space="preserve">HSV </t>
  </si>
  <si>
    <t xml:space="preserve">PSV </t>
  </si>
  <si>
    <t xml:space="preserve">MONT </t>
  </si>
  <si>
    <t>Spolu</t>
  </si>
  <si>
    <t xml:space="preserve">B </t>
  </si>
  <si>
    <t>Ďalšie náklady</t>
  </si>
  <si>
    <t>Ostatné náklady</t>
  </si>
  <si>
    <t xml:space="preserve">Kompletačná činnosť </t>
  </si>
  <si>
    <t xml:space="preserve">HZS </t>
  </si>
  <si>
    <t xml:space="preserve">E </t>
  </si>
  <si>
    <t>Celkové náklady</t>
  </si>
  <si>
    <t>Súčet riadkov 5,10,15,20</t>
  </si>
  <si>
    <t xml:space="preserve">DPH 20% z </t>
  </si>
  <si>
    <t xml:space="preserve">DPH 0% z </t>
  </si>
  <si>
    <t xml:space="preserve">F </t>
  </si>
  <si>
    <t xml:space="preserve">C </t>
  </si>
  <si>
    <t>Zariadenie staveniska</t>
  </si>
  <si>
    <t>Územie so sťaž. podmienk.</t>
  </si>
  <si>
    <t>Prevádzkové vplyvy</t>
  </si>
  <si>
    <t>0% z [H+P+M]</t>
  </si>
  <si>
    <t>0% z [H+P]</t>
  </si>
  <si>
    <t xml:space="preserve">D </t>
  </si>
  <si>
    <t>Mimoriadne sťaž.podmienky</t>
  </si>
  <si>
    <t>Horské oblasti</t>
  </si>
  <si>
    <t>Mimostavenisková doprava</t>
  </si>
  <si>
    <t>Montáž</t>
  </si>
  <si>
    <t>Materiál</t>
  </si>
  <si>
    <t>ZRN spolu</t>
  </si>
  <si>
    <t>Odberateľ</t>
  </si>
  <si>
    <t>Dodávateľ</t>
  </si>
  <si>
    <t>Projektant,rozpočtár</t>
  </si>
  <si>
    <t>Oddiel</t>
  </si>
  <si>
    <t>Hmotnosť (T)</t>
  </si>
  <si>
    <t>Suť (T)</t>
  </si>
  <si>
    <t>Dátum: 10. 11. 2017</t>
  </si>
  <si>
    <t>Prehľad rozpočtových nákladov</t>
  </si>
  <si>
    <t>Montážne práce</t>
  </si>
  <si>
    <t>M-21 ELEKTROMONTÁŽE</t>
  </si>
  <si>
    <t>M-46 MONTÁŽE ZEMNÝCH PRÁC</t>
  </si>
  <si>
    <t>Celkom</t>
  </si>
  <si>
    <t>Por.č.</t>
  </si>
  <si>
    <t>Cenník</t>
  </si>
  <si>
    <t>Kód položky</t>
  </si>
  <si>
    <t>Názov</t>
  </si>
  <si>
    <t>Mj</t>
  </si>
  <si>
    <t>Množstvo</t>
  </si>
  <si>
    <t>Cena celkom</t>
  </si>
  <si>
    <t>Hmotnosť</t>
  </si>
  <si>
    <t>Suť</t>
  </si>
  <si>
    <t xml:space="preserve"> 12/A 1</t>
  </si>
  <si>
    <t xml:space="preserve"> 413941011</t>
  </si>
  <si>
    <t xml:space="preserve"> Zvárané spoje</t>
  </si>
  <si>
    <t>KUS</t>
  </si>
  <si>
    <t>921/M21</t>
  </si>
  <si>
    <t xml:space="preserve"> 210010045</t>
  </si>
  <si>
    <t>Rúrka elektroinšt. ohybná, kovová "Kopex", uložená pevne typ 2436, 36 mm</t>
  </si>
  <si>
    <t>M</t>
  </si>
  <si>
    <t xml:space="preserve"> 210010351</t>
  </si>
  <si>
    <t>Škatuľová rozvodka z lisov. izolantu vrátane ukončenia káblov a zapojenia vodičov typ 6455-11 do 4 mm2</t>
  </si>
  <si>
    <t xml:space="preserve"> 210040702</t>
  </si>
  <si>
    <t xml:space="preserve">Vysekanie, zamurovanie a začistenie drážka pre rúrku alebo kábel do D 48 mm </t>
  </si>
  <si>
    <t xml:space="preserve"> 210100001</t>
  </si>
  <si>
    <t>Ukončenie vodičov v rozvádzač. vč. zapojenia a vodičovej koncovky do 2.5 mm2</t>
  </si>
  <si>
    <t xml:space="preserve"> 210100004</t>
  </si>
  <si>
    <t>Ukončenie vodičov v rozvádzač. vrátane zapojenia a vodičovej koncovky do 25 mm2</t>
  </si>
  <si>
    <t xml:space="preserve"> 210111031</t>
  </si>
  <si>
    <t>Domová zásuvka v krabici pre vonkajšie prostredie 10/16 A 250 V 2P + Z</t>
  </si>
  <si>
    <t xml:space="preserve"> 210190003</t>
  </si>
  <si>
    <t>Montáž HUS</t>
  </si>
  <si>
    <t xml:space="preserve"> 210190006</t>
  </si>
  <si>
    <t>Montáž oceľolechovej rozvodnice do váhy 300 kg</t>
  </si>
  <si>
    <t xml:space="preserve"> 210220101</t>
  </si>
  <si>
    <t>Zvodový vodič včítane podpery FeZn do D 10 mm, A1 D 10 mm Cu D 8 mm</t>
  </si>
  <si>
    <t xml:space="preserve"> 210220302</t>
  </si>
  <si>
    <t>Bleskozvodová svorka nad 2 skrutky (ST, SJ, SK, SZ, SR 01, 02)</t>
  </si>
  <si>
    <t xml:space="preserve"> 210220321</t>
  </si>
  <si>
    <t>Svorka na potrub."Bernard" vrát. pásika(bez vodiča a prípoj. vodiča)</t>
  </si>
  <si>
    <t xml:space="preserve"> 210220361</t>
  </si>
  <si>
    <t>Tyčový uzemňovač zarazený do zeme a pripoj. vedenie do 2 m</t>
  </si>
  <si>
    <t xml:space="preserve"> 210290745</t>
  </si>
  <si>
    <t>Montáž a demontáž motorického spotrebiča, elektromotora (s prenesením do vzdialenosti 5 m) do 30 kW</t>
  </si>
  <si>
    <t xml:space="preserve"> 210800102</t>
  </si>
  <si>
    <t>Kábel medený uložený pod omietkou CYKY 2 x 2, 5</t>
  </si>
  <si>
    <t xml:space="preserve"> 210800105</t>
  </si>
  <si>
    <t>Kábel medený  CYKY 3 x 1, 5</t>
  </si>
  <si>
    <t xml:space="preserve"> 210800106</t>
  </si>
  <si>
    <t>Kábel medený uložený pod omietkou CYKY 3 x 2, 5</t>
  </si>
  <si>
    <t xml:space="preserve"> 210800115</t>
  </si>
  <si>
    <t>Kábel medený uložený pod omietkou CYKY 5 x 1, 5</t>
  </si>
  <si>
    <t xml:space="preserve"> 210800133</t>
  </si>
  <si>
    <t>Kábel medený CYKY 750V 4 x 10, inštalácia vo vode</t>
  </si>
  <si>
    <t xml:space="preserve"> 210800626</t>
  </si>
  <si>
    <t>Vodič  medený  NN a VN voľne uložený CYA 6</t>
  </si>
  <si>
    <t xml:space="preserve"> 210800628</t>
  </si>
  <si>
    <t>Vodič  medený  NN a VN voľne uložený CYA 16</t>
  </si>
  <si>
    <t xml:space="preserve"> 210810017</t>
  </si>
  <si>
    <t>Silový kábel medený 750 - 1000 V /mm2/ voľne uložený CYKY-CYKYm 750 V 5x6</t>
  </si>
  <si>
    <t>922/M22</t>
  </si>
  <si>
    <t xml:space="preserve"> 220261141</t>
  </si>
  <si>
    <t xml:space="preserve">Príchytka káblová, vrátane materiálu </t>
  </si>
  <si>
    <t xml:space="preserve"> 220730303</t>
  </si>
  <si>
    <t>Uzemnenie nosných častí a rúrok, svorka hromozvodná SJ 01</t>
  </si>
  <si>
    <t>R/R 0</t>
  </si>
  <si>
    <t xml:space="preserve"> 00000015</t>
  </si>
  <si>
    <t>Príplatok.na zaťahovanie káblov do 0,75kg</t>
  </si>
  <si>
    <t xml:space="preserve"> 000000563</t>
  </si>
  <si>
    <t>Zarazenie zem.tyče ZT 2000 do zeme</t>
  </si>
  <si>
    <t xml:space="preserve"> 13</t>
  </si>
  <si>
    <t>HZS - Revízia elektrického zariadenia</t>
  </si>
  <si>
    <t xml:space="preserve">HOD     </t>
  </si>
  <si>
    <t xml:space="preserve"> PC000012</t>
  </si>
  <si>
    <t>Demontáž pôvodnej elektrickej inštalácie</t>
  </si>
  <si>
    <t>HOD</t>
  </si>
  <si>
    <t xml:space="preserve"> PC000015</t>
  </si>
  <si>
    <t xml:space="preserve">Svietidlo montáž </t>
  </si>
  <si>
    <t xml:space="preserve"> PC000034</t>
  </si>
  <si>
    <t>Demontáž osvetlenia</t>
  </si>
  <si>
    <t>Vyčistenie betónových žľabov od nánosov a nečistôt</t>
  </si>
  <si>
    <t xml:space="preserve"> PC000038</t>
  </si>
  <si>
    <t>Krytie káblov</t>
  </si>
  <si>
    <t xml:space="preserve"> PC000039</t>
  </si>
  <si>
    <t>Demontáž pôvodného rozvádzača</t>
  </si>
  <si>
    <t xml:space="preserve"> R006</t>
  </si>
  <si>
    <t>Práca horolezca</t>
  </si>
  <si>
    <t xml:space="preserve"> R007</t>
  </si>
  <si>
    <t>Stavebné a montážne práce pre uzemnenie</t>
  </si>
  <si>
    <t xml:space="preserve"> R032</t>
  </si>
  <si>
    <t>Likvidácia odpadu na skládku</t>
  </si>
  <si>
    <t xml:space="preserve"> HOD</t>
  </si>
  <si>
    <t xml:space="preserve"> R037</t>
  </si>
  <si>
    <t>Komplexné skúšky - úradná skúška</t>
  </si>
  <si>
    <t>R/R10</t>
  </si>
  <si>
    <t xml:space="preserve"> 00000006</t>
  </si>
  <si>
    <t>Rozvádzač RO-01 komplet</t>
  </si>
  <si>
    <t>P/P 1</t>
  </si>
  <si>
    <t xml:space="preserve"> 3410103700</t>
  </si>
  <si>
    <t>Kábel/vodič pre pevné uloženie - medený CYKY-J   2x 2,5</t>
  </si>
  <si>
    <t xml:space="preserve"> 3410105100</t>
  </si>
  <si>
    <t>Kábel/vodič pre pevné uloženie - medený CYKY-J   3x  2,5</t>
  </si>
  <si>
    <t xml:space="preserve"> 3410413800</t>
  </si>
  <si>
    <t>Vodič medený CYA   6 žltozelený</t>
  </si>
  <si>
    <t>P/PE</t>
  </si>
  <si>
    <t xml:space="preserve"> 3549001040</t>
  </si>
  <si>
    <t>Drôt zvodový - zemniaci FeZn O 10</t>
  </si>
  <si>
    <t>KG</t>
  </si>
  <si>
    <t xml:space="preserve"> PC</t>
  </si>
  <si>
    <t>C-Svietidlo LED reflektor, LED/230V, IP65, 30W</t>
  </si>
  <si>
    <t>B-svietidlo LED exteriérové stlpikové svietidlo, IP65</t>
  </si>
  <si>
    <t xml:space="preserve">A-svietidlo MARINA, IP65, LED, Solight WZ 412, 6W, E27 </t>
  </si>
  <si>
    <t>Skrutky, podložky, matice</t>
  </si>
  <si>
    <t>Čerpadlo na vodu, 230V, 1300W, 50Hz</t>
  </si>
  <si>
    <t>Ponorné kalové čerpadlo, 400V</t>
  </si>
  <si>
    <t>Záznamník pre 4 IP kamery</t>
  </si>
  <si>
    <t>HDD disk 1 TB</t>
  </si>
  <si>
    <t>21,5" Monitor s HDMI vstupom</t>
  </si>
  <si>
    <t>HDMI kábel</t>
  </si>
  <si>
    <t>Optický kábel 8 vlákien</t>
  </si>
  <si>
    <t>Media prevodník OPT/LAN 1Gb</t>
  </si>
  <si>
    <t>Základňová stanica KX-NS0154</t>
  </si>
  <si>
    <t>Repeater KX-A406CE</t>
  </si>
  <si>
    <t>Switch s PoE</t>
  </si>
  <si>
    <t>Inštalačná skriňa do vlhka s príslušenstvom</t>
  </si>
  <si>
    <t>Záložný zdroj 230V</t>
  </si>
  <si>
    <t>Inštalačné krabice, utesnenie spojov</t>
  </si>
  <si>
    <t xml:space="preserve">Zvar optického kábla </t>
  </si>
  <si>
    <t>Pokládka kábla budova - II. Plavba</t>
  </si>
  <si>
    <t>Kamera s nočným videním</t>
  </si>
  <si>
    <t>FTP kábel do vonkajšieho prostredia</t>
  </si>
  <si>
    <t>Nastavenie systému NS700CE, doprava</t>
  </si>
  <si>
    <t>Hmota zakrývacia-krytie káblov</t>
  </si>
  <si>
    <t>Rohož pred rozvádzač atyp, dodávka,montáž,materiál</t>
  </si>
  <si>
    <t>Elektroinštalačný materiál - výber Kábel/vodič gumový H07 RN-F 4Gx10</t>
  </si>
  <si>
    <t>S/S30</t>
  </si>
  <si>
    <t xml:space="preserve"> 3410102146</t>
  </si>
  <si>
    <t>HR-Svorka SJ 01</t>
  </si>
  <si>
    <t xml:space="preserve"> 3410102189</t>
  </si>
  <si>
    <t>HR-Zemná tyč ZT 2M</t>
  </si>
  <si>
    <t xml:space="preserve"> 3410105000</t>
  </si>
  <si>
    <t>Kábel/vodič pre pevné uloženie - medený CYKY-J   3x  1,5</t>
  </si>
  <si>
    <t xml:space="preserve"> 3410109200</t>
  </si>
  <si>
    <t>Kábel/vodič pre pevné uloženie - medený CYKY-J   5x 1,5</t>
  </si>
  <si>
    <t xml:space="preserve"> 3410415200</t>
  </si>
  <si>
    <t>Vodič medený CYA  16 žltozelený</t>
  </si>
  <si>
    <t xml:space="preserve"> 341165010722</t>
  </si>
  <si>
    <t>Elektroinštalačný materiál - výber Kábel/vodič pre pevné uloženie medený CYKY 5x6</t>
  </si>
  <si>
    <t xml:space="preserve">M       </t>
  </si>
  <si>
    <t xml:space="preserve"> 3450330200</t>
  </si>
  <si>
    <t xml:space="preserve">Zásuvka 2P+E 16A PROTECTA IP66 </t>
  </si>
  <si>
    <t xml:space="preserve"> 3450601600</t>
  </si>
  <si>
    <t>svorka Bernard s pásikom</t>
  </si>
  <si>
    <t xml:space="preserve"> 3450706800</t>
  </si>
  <si>
    <t>I-Rúrka FXPS 32 čierna</t>
  </si>
  <si>
    <t xml:space="preserve"> 3450927000</t>
  </si>
  <si>
    <t>Krabica 6455-11 acid</t>
  </si>
  <si>
    <t xml:space="preserve">S/S30  </t>
  </si>
  <si>
    <t xml:space="preserve"> 3456701190</t>
  </si>
  <si>
    <t>Svorkovnica ekvipotencionálna HUS</t>
  </si>
  <si>
    <t xml:space="preserve"> P0000003</t>
  </si>
  <si>
    <t>Podružný materiál</t>
  </si>
  <si>
    <t xml:space="preserve"> %</t>
  </si>
  <si>
    <t xml:space="preserve"> R005</t>
  </si>
  <si>
    <t>Doprava materiálu mimo stavenisková</t>
  </si>
  <si>
    <t xml:space="preserve"> 00000007</t>
  </si>
  <si>
    <t xml:space="preserve">PPV </t>
  </si>
  <si>
    <t xml:space="preserve"> R0000001</t>
  </si>
  <si>
    <t>Murárska výpomoc pre montážne práce</t>
  </si>
  <si>
    <t xml:space="preserve"> R0000003</t>
  </si>
  <si>
    <t>Náklady na presun v jaskyni</t>
  </si>
  <si>
    <t>946/M46</t>
  </si>
  <si>
    <t xml:space="preserve"> 460200163</t>
  </si>
  <si>
    <t>Hĺbenie káblovej ryhy 35 cm širokej a 80 cm hlbokej, v zemine triedy 3</t>
  </si>
  <si>
    <t xml:space="preserve"> 460560163</t>
  </si>
  <si>
    <t>Ručný zásyp nezap. káblovej ryhy bez zhutn. zeminy, 35 cm širokej, 80 cm hlbokej v zemine tr. 3</t>
  </si>
  <si>
    <t xml:space="preserve"> 460620013</t>
  </si>
  <si>
    <t>Provizórna úprava terénu v prírodnej zemine, zemina triedy III</t>
  </si>
  <si>
    <t>M2</t>
  </si>
  <si>
    <t xml:space="preserve">           Celkom bez DPH</t>
  </si>
  <si>
    <t xml:space="preserve">           DPH 20% z </t>
  </si>
  <si>
    <t xml:space="preserve">           DPH 0% z </t>
  </si>
  <si>
    <t xml:space="preserve">           Celkom</t>
  </si>
  <si>
    <t>Krycí list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</si>
</sst>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\ ###\ ##0.00"/>
    <numFmt numFmtId="165" formatCode="###\ ###\ ##0.0000"/>
    <numFmt numFmtId="166" formatCode="###\ ###\ ##0.000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CE"/>
      <charset val="238"/>
    </font>
    <font>
      <b/>
      <sz val="11"/>
      <color theme="1"/>
      <name val="Arial CE"/>
      <charset val="238"/>
    </font>
    <font>
      <b/>
      <sz val="10"/>
      <color theme="1"/>
      <name val="Arial CE"/>
      <charset val="238"/>
    </font>
    <font>
      <b/>
      <sz val="8"/>
      <color theme="1"/>
      <name val="Arial CE"/>
      <charset val="238"/>
    </font>
    <font>
      <sz val="8"/>
      <color theme="1"/>
      <name val="Arial CE"/>
      <charset val="238"/>
    </font>
    <font>
      <sz val="9"/>
      <color theme="1"/>
      <name val="Arial CE"/>
      <charset val="238"/>
    </font>
    <font>
      <sz val="9"/>
      <color rgb="FF0000FF"/>
      <name val="Arial CE"/>
      <charset val="238"/>
    </font>
    <font>
      <b/>
      <sz val="9"/>
      <color theme="1"/>
      <name val="Arial CE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80808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double">
        <color rgb="FF000000"/>
      </top>
      <bottom/>
      <diagonal/>
    </border>
    <border>
      <left/>
      <right style="thin">
        <color rgb="FFFFFFFF"/>
      </right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/>
      <diagonal/>
    </border>
    <border>
      <left style="double">
        <color rgb="FF000000"/>
      </left>
      <right style="thin">
        <color rgb="FFFFFFFF"/>
      </right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/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/>
      <diagonal/>
    </border>
    <border>
      <left style="thin">
        <color rgb="FFFFFFFF"/>
      </left>
      <right/>
      <top style="thin">
        <color rgb="FF80808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/>
      <diagonal/>
    </border>
    <border>
      <left style="thin">
        <color rgb="FFFFFFFF"/>
      </left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double">
        <color rgb="FF000000"/>
      </right>
      <top/>
      <bottom/>
      <diagonal/>
    </border>
    <border>
      <left style="thin">
        <color rgb="FFFFFFFF"/>
      </left>
      <right style="double">
        <color rgb="FF000000"/>
      </right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/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/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/>
      <bottom/>
      <diagonal/>
    </border>
    <border>
      <left style="double">
        <color rgb="FF000000"/>
      </left>
      <right style="thin">
        <color rgb="FF808080"/>
      </right>
      <top style="thin">
        <color rgb="FF808080"/>
      </top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808080"/>
      </bottom>
      <diagonal/>
    </border>
    <border>
      <left/>
      <right/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double">
        <color rgb="FF000000"/>
      </right>
      <top style="thin">
        <color rgb="FFFFFFFF"/>
      </top>
      <bottom/>
      <diagonal/>
    </border>
    <border>
      <left/>
      <right/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thin">
        <color rgb="FF808080"/>
      </left>
      <right/>
      <top style="double">
        <color rgb="FF000000"/>
      </top>
      <bottom/>
      <diagonal/>
    </border>
    <border>
      <left style="thin">
        <color rgb="FF808080"/>
      </left>
      <right style="thin">
        <color rgb="FF808080"/>
      </right>
      <top style="double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808080"/>
      </left>
      <right style="thin">
        <color rgb="FF000000"/>
      </right>
      <top style="thin">
        <color rgb="FF808080"/>
      </top>
      <bottom style="double">
        <color rgb="FF000000"/>
      </bottom>
      <diagonal/>
    </border>
    <border>
      <left/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 style="thin">
        <color rgb="FFFFFFFF"/>
      </bottom>
      <diagonal/>
    </border>
    <border>
      <left/>
      <right/>
      <top style="double">
        <color rgb="FF000000"/>
      </top>
      <bottom/>
      <diagonal/>
    </border>
    <border>
      <left/>
      <right/>
      <top style="thin">
        <color rgb="FF000000"/>
      </top>
      <bottom style="thin">
        <color rgb="FF80808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80808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808080"/>
      </right>
      <top/>
      <bottom/>
      <diagonal/>
    </border>
    <border>
      <left style="thin">
        <color rgb="FFFFFFFF"/>
      </left>
      <right style="thin">
        <color rgb="FF808080"/>
      </right>
      <top/>
      <bottom style="double">
        <color rgb="FF000000"/>
      </bottom>
      <diagonal/>
    </border>
    <border>
      <left style="thin">
        <color rgb="FFFFFFFF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double">
        <color rgb="FF000000"/>
      </right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/>
      <right/>
      <top style="double">
        <color rgb="FF000000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80808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/>
      <diagonal/>
    </border>
    <border>
      <left/>
      <right/>
      <top style="thin">
        <color rgb="FF000000"/>
      </top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1" xfId="0" applyFont="1" applyFill="1" applyBorder="1"/>
    <xf numFmtId="0" fontId="3" fillId="0" borderId="1" xfId="0" applyFont="1" applyFill="1" applyBorder="1"/>
    <xf numFmtId="0" fontId="4" fillId="0" borderId="1" xfId="0" applyFont="1" applyFill="1" applyBorder="1"/>
    <xf numFmtId="0" fontId="4" fillId="0" borderId="2" xfId="0" applyFont="1" applyFill="1" applyBorder="1"/>
    <xf numFmtId="0" fontId="1" fillId="0" borderId="2" xfId="0" applyFont="1" applyFill="1" applyBorder="1" applyAlignment="1">
      <alignment horizontal="center"/>
    </xf>
    <xf numFmtId="9" fontId="1" fillId="0" borderId="2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3" fillId="0" borderId="4" xfId="0" applyFont="1" applyFill="1" applyBorder="1"/>
    <xf numFmtId="0" fontId="1" fillId="0" borderId="5" xfId="0" applyFont="1" applyFill="1" applyBorder="1"/>
    <xf numFmtId="0" fontId="1" fillId="0" borderId="7" xfId="0" applyFont="1" applyFill="1" applyBorder="1"/>
    <xf numFmtId="0" fontId="1" fillId="0" borderId="8" xfId="0" applyFont="1" applyFill="1" applyBorder="1"/>
    <xf numFmtId="0" fontId="1" fillId="0" borderId="9" xfId="0" applyFont="1" applyFill="1" applyBorder="1"/>
    <xf numFmtId="0" fontId="1" fillId="0" borderId="10" xfId="0" applyFont="1" applyFill="1" applyBorder="1"/>
    <xf numFmtId="164" fontId="1" fillId="0" borderId="10" xfId="0" applyNumberFormat="1" applyFont="1" applyFill="1" applyBorder="1"/>
    <xf numFmtId="0" fontId="1" fillId="0" borderId="12" xfId="0" applyFont="1" applyFill="1" applyBorder="1"/>
    <xf numFmtId="0" fontId="1" fillId="0" borderId="13" xfId="0" applyFont="1" applyFill="1" applyBorder="1"/>
    <xf numFmtId="0" fontId="1" fillId="0" borderId="14" xfId="0" applyFont="1" applyFill="1" applyBorder="1"/>
    <xf numFmtId="0" fontId="1" fillId="0" borderId="17" xfId="0" applyFont="1" applyFill="1" applyBorder="1"/>
    <xf numFmtId="0" fontId="1" fillId="0" borderId="18" xfId="0" applyFont="1" applyFill="1" applyBorder="1"/>
    <xf numFmtId="0" fontId="1" fillId="0" borderId="19" xfId="0" applyFont="1" applyFill="1" applyBorder="1"/>
    <xf numFmtId="0" fontId="1" fillId="0" borderId="20" xfId="0" applyFont="1" applyFill="1" applyBorder="1"/>
    <xf numFmtId="0" fontId="1" fillId="0" borderId="21" xfId="0" applyFont="1" applyFill="1" applyBorder="1"/>
    <xf numFmtId="0" fontId="1" fillId="0" borderId="22" xfId="0" applyFont="1" applyFill="1" applyBorder="1"/>
    <xf numFmtId="0" fontId="1" fillId="0" borderId="23" xfId="0" applyFont="1" applyFill="1" applyBorder="1"/>
    <xf numFmtId="0" fontId="1" fillId="0" borderId="25" xfId="0" applyFont="1" applyFill="1" applyBorder="1"/>
    <xf numFmtId="0" fontId="1" fillId="0" borderId="27" xfId="0" applyFont="1" applyFill="1" applyBorder="1"/>
    <xf numFmtId="0" fontId="1" fillId="0" borderId="28" xfId="0" applyFont="1" applyFill="1" applyBorder="1"/>
    <xf numFmtId="164" fontId="1" fillId="0" borderId="29" xfId="0" applyNumberFormat="1" applyFont="1" applyFill="1" applyBorder="1"/>
    <xf numFmtId="0" fontId="1" fillId="0" borderId="30" xfId="0" applyFont="1" applyFill="1" applyBorder="1"/>
    <xf numFmtId="0" fontId="1" fillId="0" borderId="31" xfId="0" applyFont="1" applyFill="1" applyBorder="1"/>
    <xf numFmtId="0" fontId="6" fillId="0" borderId="16" xfId="0" applyFont="1" applyFill="1" applyBorder="1"/>
    <xf numFmtId="0" fontId="7" fillId="0" borderId="16" xfId="0" applyFont="1" applyFill="1" applyBorder="1"/>
    <xf numFmtId="0" fontId="6" fillId="0" borderId="11" xfId="0" applyFont="1" applyFill="1" applyBorder="1"/>
    <xf numFmtId="0" fontId="6" fillId="0" borderId="8" xfId="0" applyFont="1" applyFill="1" applyBorder="1"/>
    <xf numFmtId="0" fontId="6" fillId="0" borderId="17" xfId="0" applyFont="1" applyFill="1" applyBorder="1"/>
    <xf numFmtId="0" fontId="6" fillId="0" borderId="12" xfId="0" applyFont="1" applyFill="1" applyBorder="1"/>
    <xf numFmtId="0" fontId="6" fillId="0" borderId="9" xfId="0" applyFont="1" applyFill="1" applyBorder="1"/>
    <xf numFmtId="0" fontId="5" fillId="0" borderId="8" xfId="0" applyFont="1" applyFill="1" applyBorder="1"/>
    <xf numFmtId="0" fontId="5" fillId="0" borderId="22" xfId="0" applyFont="1" applyFill="1" applyBorder="1"/>
    <xf numFmtId="0" fontId="5" fillId="0" borderId="17" xfId="0" applyFont="1" applyFill="1" applyBorder="1"/>
    <xf numFmtId="0" fontId="5" fillId="0" borderId="9" xfId="0" applyFont="1" applyFill="1" applyBorder="1"/>
    <xf numFmtId="0" fontId="5" fillId="0" borderId="28" xfId="0" applyFont="1" applyFill="1" applyBorder="1"/>
    <xf numFmtId="0" fontId="1" fillId="0" borderId="32" xfId="0" applyFont="1" applyFill="1" applyBorder="1"/>
    <xf numFmtId="0" fontId="1" fillId="0" borderId="33" xfId="0" applyFont="1" applyFill="1" applyBorder="1"/>
    <xf numFmtId="0" fontId="1" fillId="0" borderId="29" xfId="0" applyFont="1" applyFill="1" applyBorder="1"/>
    <xf numFmtId="0" fontId="1" fillId="0" borderId="34" xfId="0" applyFont="1" applyFill="1" applyBorder="1"/>
    <xf numFmtId="0" fontId="1" fillId="0" borderId="35" xfId="0" applyFont="1" applyFill="1" applyBorder="1"/>
    <xf numFmtId="0" fontId="1" fillId="0" borderId="36" xfId="0" applyFont="1" applyFill="1" applyBorder="1"/>
    <xf numFmtId="0" fontId="1" fillId="0" borderId="37" xfId="0" applyFont="1" applyFill="1" applyBorder="1"/>
    <xf numFmtId="0" fontId="1" fillId="0" borderId="38" xfId="0" applyFont="1" applyFill="1" applyBorder="1"/>
    <xf numFmtId="0" fontId="5" fillId="0" borderId="34" xfId="0" applyFont="1" applyFill="1" applyBorder="1"/>
    <xf numFmtId="0" fontId="5" fillId="0" borderId="36" xfId="0" applyFont="1" applyFill="1" applyBorder="1"/>
    <xf numFmtId="0" fontId="5" fillId="0" borderId="10" xfId="0" applyFont="1" applyFill="1" applyBorder="1"/>
    <xf numFmtId="0" fontId="4" fillId="0" borderId="39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5" fillId="0" borderId="35" xfId="0" applyFont="1" applyFill="1" applyBorder="1"/>
    <xf numFmtId="0" fontId="5" fillId="0" borderId="33" xfId="0" applyFont="1" applyFill="1" applyBorder="1"/>
    <xf numFmtId="0" fontId="5" fillId="0" borderId="12" xfId="0" applyFont="1" applyFill="1" applyBorder="1"/>
    <xf numFmtId="0" fontId="5" fillId="0" borderId="39" xfId="0" applyFont="1" applyFill="1" applyBorder="1" applyAlignment="1">
      <alignment horizontal="center"/>
    </xf>
    <xf numFmtId="164" fontId="1" fillId="0" borderId="22" xfId="0" applyNumberFormat="1" applyFont="1" applyFill="1" applyBorder="1"/>
    <xf numFmtId="0" fontId="5" fillId="0" borderId="43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0" fontId="5" fillId="0" borderId="45" xfId="0" applyFont="1" applyFill="1" applyBorder="1"/>
    <xf numFmtId="0" fontId="5" fillId="0" borderId="47" xfId="0" applyFont="1" applyFill="1" applyBorder="1"/>
    <xf numFmtId="0" fontId="5" fillId="0" borderId="48" xfId="0" applyFont="1" applyFill="1" applyBorder="1"/>
    <xf numFmtId="0" fontId="5" fillId="0" borderId="49" xfId="0" applyFont="1" applyFill="1" applyBorder="1"/>
    <xf numFmtId="0" fontId="1" fillId="0" borderId="49" xfId="0" applyFont="1" applyFill="1" applyBorder="1"/>
    <xf numFmtId="0" fontId="5" fillId="0" borderId="50" xfId="0" applyFont="1" applyFill="1" applyBorder="1"/>
    <xf numFmtId="164" fontId="1" fillId="0" borderId="51" xfId="0" applyNumberFormat="1" applyFont="1" applyFill="1" applyBorder="1"/>
    <xf numFmtId="164" fontId="5" fillId="0" borderId="46" xfId="0" applyNumberFormat="1" applyFont="1" applyFill="1" applyBorder="1"/>
    <xf numFmtId="164" fontId="5" fillId="0" borderId="47" xfId="0" applyNumberFormat="1" applyFont="1" applyFill="1" applyBorder="1"/>
    <xf numFmtId="164" fontId="5" fillId="0" borderId="48" xfId="0" applyNumberFormat="1" applyFont="1" applyFill="1" applyBorder="1"/>
    <xf numFmtId="164" fontId="5" fillId="0" borderId="49" xfId="0" applyNumberFormat="1" applyFont="1" applyFill="1" applyBorder="1"/>
    <xf numFmtId="164" fontId="1" fillId="0" borderId="50" xfId="0" applyNumberFormat="1" applyFont="1" applyFill="1" applyBorder="1"/>
    <xf numFmtId="164" fontId="5" fillId="0" borderId="0" xfId="0" applyNumberFormat="1" applyFont="1" applyFill="1" applyBorder="1"/>
    <xf numFmtId="164" fontId="5" fillId="0" borderId="52" xfId="0" applyNumberFormat="1" applyFont="1" applyFill="1" applyBorder="1"/>
    <xf numFmtId="0" fontId="1" fillId="0" borderId="53" xfId="0" applyFont="1" applyFill="1" applyBorder="1"/>
    <xf numFmtId="0" fontId="1" fillId="0" borderId="54" xfId="0" applyFont="1" applyFill="1" applyBorder="1"/>
    <xf numFmtId="0" fontId="1" fillId="0" borderId="55" xfId="0" applyFont="1" applyFill="1" applyBorder="1"/>
    <xf numFmtId="0" fontId="1" fillId="0" borderId="56" xfId="0" applyFont="1" applyFill="1" applyBorder="1"/>
    <xf numFmtId="164" fontId="1" fillId="0" borderId="23" xfId="0" applyNumberFormat="1" applyFont="1" applyFill="1" applyBorder="1"/>
    <xf numFmtId="164" fontId="1" fillId="0" borderId="52" xfId="0" applyNumberFormat="1" applyFont="1" applyFill="1" applyBorder="1"/>
    <xf numFmtId="164" fontId="5" fillId="0" borderId="58" xfId="0" applyNumberFormat="1" applyFont="1" applyFill="1" applyBorder="1"/>
    <xf numFmtId="164" fontId="1" fillId="0" borderId="58" xfId="0" applyNumberFormat="1" applyFont="1" applyFill="1" applyBorder="1"/>
    <xf numFmtId="0" fontId="4" fillId="0" borderId="60" xfId="0" applyFont="1" applyFill="1" applyBorder="1" applyAlignment="1">
      <alignment horizontal="center"/>
    </xf>
    <xf numFmtId="0" fontId="5" fillId="0" borderId="61" xfId="0" applyFont="1" applyFill="1" applyBorder="1"/>
    <xf numFmtId="0" fontId="5" fillId="0" borderId="62" xfId="0" applyFont="1" applyFill="1" applyBorder="1"/>
    <xf numFmtId="0" fontId="5" fillId="0" borderId="63" xfId="0" applyFont="1" applyFill="1" applyBorder="1" applyAlignment="1">
      <alignment horizontal="center"/>
    </xf>
    <xf numFmtId="0" fontId="5" fillId="0" borderId="64" xfId="0" applyFont="1" applyFill="1" applyBorder="1"/>
    <xf numFmtId="164" fontId="5" fillId="0" borderId="64" xfId="0" applyNumberFormat="1" applyFont="1" applyFill="1" applyBorder="1"/>
    <xf numFmtId="164" fontId="5" fillId="0" borderId="65" xfId="0" applyNumberFormat="1" applyFont="1" applyFill="1" applyBorder="1"/>
    <xf numFmtId="164" fontId="1" fillId="0" borderId="67" xfId="0" applyNumberFormat="1" applyFont="1" applyFill="1" applyBorder="1"/>
    <xf numFmtId="164" fontId="4" fillId="0" borderId="68" xfId="0" applyNumberFormat="1" applyFont="1" applyFill="1" applyBorder="1"/>
    <xf numFmtId="164" fontId="1" fillId="0" borderId="69" xfId="0" applyNumberFormat="1" applyFont="1" applyFill="1" applyBorder="1"/>
    <xf numFmtId="0" fontId="1" fillId="0" borderId="15" xfId="0" applyFont="1" applyFill="1" applyBorder="1"/>
    <xf numFmtId="0" fontId="1" fillId="0" borderId="70" xfId="0" applyFont="1" applyFill="1" applyBorder="1"/>
    <xf numFmtId="0" fontId="1" fillId="0" borderId="71" xfId="0" applyFont="1" applyFill="1" applyBorder="1"/>
    <xf numFmtId="0" fontId="5" fillId="0" borderId="11" xfId="0" applyFont="1" applyFill="1" applyBorder="1"/>
    <xf numFmtId="0" fontId="5" fillId="0" borderId="72" xfId="0" applyFont="1" applyFill="1" applyBorder="1"/>
    <xf numFmtId="164" fontId="5" fillId="0" borderId="73" xfId="0" applyNumberFormat="1" applyFont="1" applyFill="1" applyBorder="1"/>
    <xf numFmtId="164" fontId="4" fillId="0" borderId="74" xfId="0" applyNumberFormat="1" applyFont="1" applyFill="1" applyBorder="1"/>
    <xf numFmtId="164" fontId="4" fillId="0" borderId="75" xfId="0" applyNumberFormat="1" applyFont="1" applyFill="1" applyBorder="1"/>
    <xf numFmtId="0" fontId="4" fillId="0" borderId="76" xfId="0" applyFont="1" applyFill="1" applyBorder="1" applyAlignment="1">
      <alignment horizontal="center"/>
    </xf>
    <xf numFmtId="0" fontId="5" fillId="0" borderId="42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164" fontId="1" fillId="0" borderId="26" xfId="0" applyNumberFormat="1" applyFont="1" applyFill="1" applyBorder="1"/>
    <xf numFmtId="164" fontId="1" fillId="0" borderId="24" xfId="0" applyNumberFormat="1" applyFont="1" applyFill="1" applyBorder="1"/>
    <xf numFmtId="0" fontId="5" fillId="0" borderId="73" xfId="0" applyFont="1" applyFill="1" applyBorder="1"/>
    <xf numFmtId="0" fontId="5" fillId="0" borderId="0" xfId="0" applyFont="1" applyFill="1" applyBorder="1"/>
    <xf numFmtId="0" fontId="5" fillId="0" borderId="52" xfId="0" applyFont="1" applyFill="1" applyBorder="1"/>
    <xf numFmtId="0" fontId="1" fillId="0" borderId="0" xfId="0" applyFont="1" applyFill="1" applyBorder="1"/>
    <xf numFmtId="164" fontId="6" fillId="0" borderId="66" xfId="0" applyNumberFormat="1" applyFont="1" applyFill="1" applyBorder="1"/>
    <xf numFmtId="164" fontId="6" fillId="0" borderId="77" xfId="0" applyNumberFormat="1" applyFont="1" applyFill="1" applyBorder="1"/>
    <xf numFmtId="164" fontId="6" fillId="0" borderId="78" xfId="0" applyNumberFormat="1" applyFont="1" applyFill="1" applyBorder="1"/>
    <xf numFmtId="164" fontId="1" fillId="0" borderId="77" xfId="0" applyNumberFormat="1" applyFont="1" applyFill="1" applyBorder="1"/>
    <xf numFmtId="0" fontId="1" fillId="0" borderId="79" xfId="0" applyFont="1" applyFill="1" applyBorder="1"/>
    <xf numFmtId="164" fontId="5" fillId="0" borderId="80" xfId="0" applyNumberFormat="1" applyFont="1" applyFill="1" applyBorder="1"/>
    <xf numFmtId="0" fontId="1" fillId="0" borderId="81" xfId="0" applyFont="1" applyFill="1" applyBorder="1"/>
    <xf numFmtId="0" fontId="1" fillId="0" borderId="52" xfId="0" applyFont="1" applyFill="1" applyBorder="1"/>
    <xf numFmtId="164" fontId="5" fillId="0" borderId="77" xfId="0" applyNumberFormat="1" applyFont="1" applyFill="1" applyBorder="1"/>
    <xf numFmtId="164" fontId="5" fillId="0" borderId="78" xfId="0" applyNumberFormat="1" applyFont="1" applyFill="1" applyBorder="1"/>
    <xf numFmtId="164" fontId="1" fillId="0" borderId="78" xfId="0" applyNumberFormat="1" applyFont="1" applyFill="1" applyBorder="1"/>
    <xf numFmtId="0" fontId="1" fillId="0" borderId="58" xfId="0" applyFont="1" applyFill="1" applyBorder="1"/>
    <xf numFmtId="0" fontId="5" fillId="0" borderId="58" xfId="0" applyFont="1" applyFill="1" applyBorder="1"/>
    <xf numFmtId="0" fontId="1" fillId="0" borderId="82" xfId="0" applyFont="1" applyFill="1" applyBorder="1"/>
    <xf numFmtId="164" fontId="1" fillId="0" borderId="83" xfId="0" applyNumberFormat="1" applyFont="1" applyFill="1" applyBorder="1"/>
    <xf numFmtId="164" fontId="8" fillId="0" borderId="84" xfId="0" applyNumberFormat="1" applyFont="1" applyFill="1" applyBorder="1"/>
    <xf numFmtId="0" fontId="1" fillId="0" borderId="86" xfId="0" applyFont="1" applyFill="1" applyBorder="1"/>
    <xf numFmtId="0" fontId="1" fillId="0" borderId="87" xfId="0" applyFont="1" applyFill="1" applyBorder="1"/>
    <xf numFmtId="0" fontId="1" fillId="0" borderId="88" xfId="0" applyFont="1" applyFill="1" applyBorder="1"/>
    <xf numFmtId="0" fontId="1" fillId="0" borderId="89" xfId="0" applyFont="1" applyFill="1" applyBorder="1"/>
    <xf numFmtId="0" fontId="1" fillId="0" borderId="90" xfId="0" applyFont="1" applyFill="1" applyBorder="1"/>
    <xf numFmtId="0" fontId="1" fillId="0" borderId="57" xfId="0" applyFont="1" applyFill="1" applyBorder="1"/>
    <xf numFmtId="0" fontId="1" fillId="0" borderId="59" xfId="0" applyFont="1" applyFill="1" applyBorder="1"/>
    <xf numFmtId="0" fontId="5" fillId="0" borderId="5" xfId="0" applyFont="1" applyFill="1" applyBorder="1"/>
    <xf numFmtId="0" fontId="5" fillId="0" borderId="7" xfId="0" applyFont="1" applyFill="1" applyBorder="1"/>
    <xf numFmtId="0" fontId="5" fillId="0" borderId="85" xfId="0" applyFont="1" applyFill="1" applyBorder="1"/>
    <xf numFmtId="0" fontId="1" fillId="0" borderId="1" xfId="0" applyFont="1" applyBorder="1"/>
    <xf numFmtId="0" fontId="4" fillId="0" borderId="1" xfId="0" applyFont="1" applyBorder="1"/>
    <xf numFmtId="0" fontId="3" fillId="0" borderId="1" xfId="0" applyFont="1" applyBorder="1"/>
    <xf numFmtId="0" fontId="4" fillId="2" borderId="4" xfId="0" applyFont="1" applyFill="1" applyBorder="1"/>
    <xf numFmtId="165" fontId="1" fillId="0" borderId="0" xfId="0" applyNumberFormat="1" applyFont="1"/>
    <xf numFmtId="164" fontId="1" fillId="0" borderId="0" xfId="0" applyNumberFormat="1" applyFont="1"/>
    <xf numFmtId="0" fontId="5" fillId="0" borderId="91" xfId="0" applyFont="1" applyBorder="1"/>
    <xf numFmtId="164" fontId="5" fillId="0" borderId="91" xfId="0" applyNumberFormat="1" applyFont="1" applyBorder="1"/>
    <xf numFmtId="165" fontId="5" fillId="0" borderId="91" xfId="0" applyNumberFormat="1" applyFont="1" applyBorder="1"/>
    <xf numFmtId="0" fontId="9" fillId="0" borderId="0" xfId="0" applyFont="1"/>
    <xf numFmtId="0" fontId="4" fillId="0" borderId="91" xfId="0" applyFont="1" applyBorder="1"/>
    <xf numFmtId="164" fontId="4" fillId="0" borderId="91" xfId="0" applyNumberFormat="1" applyFont="1" applyBorder="1"/>
    <xf numFmtId="0" fontId="5" fillId="0" borderId="0" xfId="0" applyFont="1"/>
    <xf numFmtId="164" fontId="5" fillId="0" borderId="0" xfId="0" applyNumberFormat="1" applyFont="1"/>
    <xf numFmtId="165" fontId="5" fillId="0" borderId="0" xfId="0" applyNumberFormat="1" applyFont="1"/>
    <xf numFmtId="164" fontId="4" fillId="0" borderId="0" xfId="0" applyNumberFormat="1" applyFont="1"/>
    <xf numFmtId="165" fontId="4" fillId="0" borderId="0" xfId="0" applyNumberFormat="1" applyFont="1"/>
    <xf numFmtId="0" fontId="10" fillId="2" borderId="0" xfId="0" applyFont="1" applyFill="1"/>
    <xf numFmtId="0" fontId="10" fillId="0" borderId="0" xfId="0" applyFont="1"/>
    <xf numFmtId="166" fontId="1" fillId="0" borderId="0" xfId="0" applyNumberFormat="1" applyFont="1"/>
    <xf numFmtId="0" fontId="4" fillId="2" borderId="91" xfId="0" applyFont="1" applyFill="1" applyBorder="1"/>
    <xf numFmtId="49" fontId="5" fillId="0" borderId="91" xfId="0" applyNumberFormat="1" applyFont="1" applyBorder="1"/>
    <xf numFmtId="166" fontId="5" fillId="0" borderId="91" xfId="0" applyNumberFormat="1" applyFont="1" applyBorder="1"/>
    <xf numFmtId="166" fontId="5" fillId="0" borderId="0" xfId="0" applyNumberFormat="1" applyFont="1"/>
    <xf numFmtId="0" fontId="5" fillId="0" borderId="0" xfId="0" applyFont="1" applyAlignment="1">
      <alignment wrapText="1"/>
    </xf>
    <xf numFmtId="166" fontId="5" fillId="0" borderId="0" xfId="0" applyNumberFormat="1" applyFont="1" applyAlignment="1">
      <alignment wrapText="1"/>
    </xf>
    <xf numFmtId="164" fontId="5" fillId="0" borderId="0" xfId="0" applyNumberFormat="1" applyFont="1" applyAlignment="1">
      <alignment wrapText="1"/>
    </xf>
    <xf numFmtId="0" fontId="5" fillId="0" borderId="0" xfId="0" applyFont="1" applyAlignment="1">
      <alignment horizontal="center" wrapText="1"/>
    </xf>
    <xf numFmtId="49" fontId="5" fillId="0" borderId="0" xfId="0" applyNumberFormat="1" applyFont="1" applyAlignment="1">
      <alignment horizontal="left" wrapText="1"/>
    </xf>
    <xf numFmtId="166" fontId="0" fillId="0" borderId="0" xfId="0" applyNumberFormat="1"/>
    <xf numFmtId="166" fontId="4" fillId="0" borderId="0" xfId="0" applyNumberFormat="1" applyFont="1"/>
    <xf numFmtId="0" fontId="11" fillId="0" borderId="91" xfId="0" applyFont="1" applyBorder="1"/>
    <xf numFmtId="166" fontId="11" fillId="0" borderId="91" xfId="0" applyNumberFormat="1" applyFont="1" applyBorder="1"/>
    <xf numFmtId="164" fontId="11" fillId="0" borderId="91" xfId="0" applyNumberFormat="1" applyFont="1" applyBorder="1"/>
    <xf numFmtId="164" fontId="0" fillId="0" borderId="0" xfId="0" applyNumberFormat="1"/>
    <xf numFmtId="164" fontId="4" fillId="0" borderId="1" xfId="0" applyNumberFormat="1" applyFont="1" applyFill="1" applyBorder="1"/>
    <xf numFmtId="164" fontId="2" fillId="0" borderId="1" xfId="0" applyNumberFormat="1" applyFont="1" applyFill="1" applyBorder="1"/>
    <xf numFmtId="0" fontId="4" fillId="0" borderId="5" xfId="0" applyFont="1" applyFill="1" applyBorder="1"/>
    <xf numFmtId="164" fontId="4" fillId="0" borderId="5" xfId="0" applyNumberFormat="1" applyFont="1" applyFill="1" applyBorder="1"/>
    <xf numFmtId="0" fontId="4" fillId="0" borderId="6" xfId="0" applyFont="1" applyFill="1" applyBorder="1"/>
    <xf numFmtId="164" fontId="4" fillId="0" borderId="6" xfId="0" applyNumberFormat="1" applyFont="1" applyFill="1" applyBorder="1"/>
    <xf numFmtId="0" fontId="5" fillId="0" borderId="92" xfId="0" applyFont="1" applyFill="1" applyBorder="1" applyAlignment="1">
      <alignment horizontal="center"/>
    </xf>
    <xf numFmtId="0" fontId="1" fillId="0" borderId="74" xfId="0" applyFont="1" applyFill="1" applyBorder="1"/>
    <xf numFmtId="0" fontId="1" fillId="0" borderId="93" xfId="0" applyFont="1" applyFill="1" applyBorder="1"/>
    <xf numFmtId="164" fontId="1" fillId="0" borderId="94" xfId="0" applyNumberFormat="1" applyFont="1" applyFill="1" applyBorder="1"/>
    <xf numFmtId="164" fontId="8" fillId="0" borderId="95" xfId="0" applyNumberFormat="1" applyFont="1" applyFill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3"/>
  <sheetViews>
    <sheetView workbookViewId="0"/>
  </sheetViews>
  <sheetFormatPr defaultRowHeight="15" x14ac:dyDescent="0.25"/>
  <cols>
    <col min="1" max="1" width="35.7109375" customWidth="1"/>
    <col min="2" max="3" width="15.7109375" customWidth="1"/>
    <col min="4" max="6" width="8.7109375" customWidth="1"/>
    <col min="7" max="7" width="15.7109375" customWidth="1"/>
    <col min="9" max="26" width="0" hidden="1" customWidth="1"/>
  </cols>
  <sheetData>
    <row r="1" spans="1:26" x14ac:dyDescent="0.25">
      <c r="A1" s="3"/>
      <c r="B1" s="3"/>
      <c r="C1" s="3"/>
      <c r="D1" s="3"/>
      <c r="E1" s="3"/>
      <c r="F1" s="3"/>
      <c r="G1" s="3"/>
    </row>
    <row r="2" spans="1:26" x14ac:dyDescent="0.25">
      <c r="A2" s="4" t="s">
        <v>0</v>
      </c>
      <c r="B2" s="3"/>
      <c r="C2" s="3"/>
      <c r="D2" s="3"/>
      <c r="E2" s="3"/>
      <c r="F2" s="6" t="s">
        <v>2</v>
      </c>
      <c r="G2" s="6"/>
    </row>
    <row r="3" spans="1:26" x14ac:dyDescent="0.25">
      <c r="A3" s="3"/>
      <c r="B3" s="3"/>
      <c r="C3" s="3"/>
      <c r="D3" s="3"/>
      <c r="E3" s="3"/>
      <c r="F3" s="7" t="s">
        <v>3</v>
      </c>
      <c r="G3" s="7" t="s">
        <v>4</v>
      </c>
    </row>
    <row r="4" spans="1:26" x14ac:dyDescent="0.25">
      <c r="A4" s="5" t="s">
        <v>1</v>
      </c>
      <c r="B4" s="3"/>
      <c r="C4" s="3"/>
      <c r="D4" s="3"/>
      <c r="E4" s="3"/>
      <c r="F4" s="8">
        <v>0.2</v>
      </c>
      <c r="G4" s="8">
        <v>0</v>
      </c>
    </row>
    <row r="5" spans="1:26" x14ac:dyDescent="0.25">
      <c r="A5" s="3"/>
      <c r="B5" s="3"/>
      <c r="C5" s="3"/>
      <c r="D5" s="3"/>
      <c r="E5" s="3"/>
      <c r="F5" s="3"/>
      <c r="G5" s="3"/>
    </row>
    <row r="6" spans="1:26" x14ac:dyDescent="0.25">
      <c r="A6" s="9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9" t="s">
        <v>11</v>
      </c>
    </row>
    <row r="7" spans="1:26" x14ac:dyDescent="0.25">
      <c r="A7" s="70" t="s">
        <v>12</v>
      </c>
      <c r="B7" s="77">
        <f>'SO 6028'!I104-Rekapitulácia!D7</f>
        <v>0</v>
      </c>
      <c r="C7" s="77">
        <f>'Kryci_list 6028'!J26</f>
        <v>0</v>
      </c>
      <c r="D7" s="77">
        <v>0</v>
      </c>
      <c r="E7" s="77">
        <f>'Kryci_list 6028'!J17</f>
        <v>0</v>
      </c>
      <c r="F7" s="77">
        <v>0</v>
      </c>
      <c r="G7" s="77">
        <f>B7+C7+D7+E7+F7</f>
        <v>0</v>
      </c>
      <c r="K7">
        <f>'SO 6028'!K104</f>
        <v>0</v>
      </c>
      <c r="Q7">
        <v>30.126000000000001</v>
      </c>
    </row>
    <row r="8" spans="1:26" x14ac:dyDescent="0.25">
      <c r="A8" s="183" t="s">
        <v>243</v>
      </c>
      <c r="B8" s="184">
        <f>SUM(B7:B7)</f>
        <v>0</v>
      </c>
      <c r="C8" s="184">
        <f>SUM(C7:C7)</f>
        <v>0</v>
      </c>
      <c r="D8" s="184">
        <f>SUM(D7:D7)</f>
        <v>0</v>
      </c>
      <c r="E8" s="184">
        <f>SUM(E7:E7)</f>
        <v>0</v>
      </c>
      <c r="F8" s="184">
        <f>SUM(F7:F7)</f>
        <v>0</v>
      </c>
      <c r="G8" s="184">
        <f>SUM(G7:G7)-SUM(Z7:Z7)</f>
        <v>0</v>
      </c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</row>
    <row r="9" spans="1:26" x14ac:dyDescent="0.25">
      <c r="A9" s="181" t="s">
        <v>244</v>
      </c>
      <c r="B9" s="182">
        <f>G8-SUM(Rekapitulácia!K7:'Rekapitulácia'!K7)*1</f>
        <v>0</v>
      </c>
      <c r="C9" s="182"/>
      <c r="D9" s="182"/>
      <c r="E9" s="182"/>
      <c r="F9" s="182"/>
      <c r="G9" s="182">
        <f>ROUND(((ROUND(B9,2)*20)/100),2)*1</f>
        <v>0</v>
      </c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</row>
    <row r="10" spans="1:26" x14ac:dyDescent="0.25">
      <c r="A10" s="5" t="s">
        <v>245</v>
      </c>
      <c r="B10" s="179">
        <f>(G8-B9)</f>
        <v>0</v>
      </c>
      <c r="C10" s="179"/>
      <c r="D10" s="179"/>
      <c r="E10" s="179"/>
      <c r="F10" s="179"/>
      <c r="G10" s="179">
        <f>ROUND(((ROUND(B10,2)*0)/100),2)</f>
        <v>0</v>
      </c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</row>
    <row r="11" spans="1:26" x14ac:dyDescent="0.25">
      <c r="A11" s="5" t="s">
        <v>246</v>
      </c>
      <c r="B11" s="179"/>
      <c r="C11" s="179"/>
      <c r="D11" s="179"/>
      <c r="E11" s="179"/>
      <c r="F11" s="179"/>
      <c r="G11" s="179">
        <f>SUM(G8:G10)</f>
        <v>0</v>
      </c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</row>
    <row r="12" spans="1:26" x14ac:dyDescent="0.25">
      <c r="A12" s="10"/>
      <c r="B12" s="180"/>
      <c r="C12" s="180"/>
      <c r="D12" s="180"/>
      <c r="E12" s="180"/>
      <c r="F12" s="180"/>
      <c r="G12" s="180"/>
    </row>
    <row r="13" spans="1:26" x14ac:dyDescent="0.25">
      <c r="A13" s="10"/>
      <c r="B13" s="180"/>
      <c r="C13" s="180"/>
      <c r="D13" s="180"/>
      <c r="E13" s="180"/>
      <c r="F13" s="180"/>
      <c r="G13" s="180"/>
    </row>
    <row r="14" spans="1:26" x14ac:dyDescent="0.25">
      <c r="A14" s="10"/>
      <c r="B14" s="180"/>
      <c r="C14" s="180"/>
      <c r="D14" s="180"/>
      <c r="E14" s="180"/>
      <c r="F14" s="180"/>
      <c r="G14" s="180"/>
    </row>
    <row r="15" spans="1:26" x14ac:dyDescent="0.25">
      <c r="A15" s="10"/>
      <c r="B15" s="180"/>
      <c r="C15" s="180"/>
      <c r="D15" s="180"/>
      <c r="E15" s="180"/>
      <c r="F15" s="180"/>
      <c r="G15" s="180"/>
    </row>
    <row r="16" spans="1:26" x14ac:dyDescent="0.25">
      <c r="A16" s="10"/>
      <c r="B16" s="180"/>
      <c r="C16" s="180"/>
      <c r="D16" s="180"/>
      <c r="E16" s="180"/>
      <c r="F16" s="180"/>
      <c r="G16" s="180"/>
    </row>
    <row r="17" spans="1:7" x14ac:dyDescent="0.25">
      <c r="A17" s="10"/>
      <c r="B17" s="180"/>
      <c r="C17" s="180"/>
      <c r="D17" s="180"/>
      <c r="E17" s="180"/>
      <c r="F17" s="180"/>
      <c r="G17" s="180"/>
    </row>
    <row r="18" spans="1:7" x14ac:dyDescent="0.25">
      <c r="A18" s="10"/>
      <c r="B18" s="180"/>
      <c r="C18" s="180"/>
      <c r="D18" s="180"/>
      <c r="E18" s="180"/>
      <c r="F18" s="180"/>
      <c r="G18" s="180"/>
    </row>
    <row r="19" spans="1:7" x14ac:dyDescent="0.25">
      <c r="A19" s="10"/>
      <c r="B19" s="180"/>
      <c r="C19" s="180"/>
      <c r="D19" s="180"/>
      <c r="E19" s="180"/>
      <c r="F19" s="180"/>
      <c r="G19" s="180"/>
    </row>
    <row r="20" spans="1:7" x14ac:dyDescent="0.25">
      <c r="A20" s="10"/>
      <c r="B20" s="180"/>
      <c r="C20" s="180"/>
      <c r="D20" s="180"/>
      <c r="E20" s="180"/>
      <c r="F20" s="180"/>
      <c r="G20" s="180"/>
    </row>
    <row r="21" spans="1:7" x14ac:dyDescent="0.25">
      <c r="A21" s="10"/>
      <c r="B21" s="180"/>
      <c r="C21" s="180"/>
      <c r="D21" s="180"/>
      <c r="E21" s="180"/>
      <c r="F21" s="180"/>
      <c r="G21" s="180"/>
    </row>
    <row r="22" spans="1:7" x14ac:dyDescent="0.25">
      <c r="A22" s="10"/>
      <c r="B22" s="180"/>
      <c r="C22" s="180"/>
      <c r="D22" s="180"/>
      <c r="E22" s="180"/>
      <c r="F22" s="180"/>
      <c r="G22" s="180"/>
    </row>
    <row r="23" spans="1:7" x14ac:dyDescent="0.25">
      <c r="A23" s="10"/>
      <c r="B23" s="180"/>
      <c r="C23" s="180"/>
      <c r="D23" s="180"/>
      <c r="E23" s="180"/>
      <c r="F23" s="180"/>
      <c r="G23" s="180"/>
    </row>
    <row r="24" spans="1:7" x14ac:dyDescent="0.25">
      <c r="A24" s="10"/>
      <c r="B24" s="180"/>
      <c r="C24" s="180"/>
      <c r="D24" s="180"/>
      <c r="E24" s="180"/>
      <c r="F24" s="180"/>
      <c r="G24" s="180"/>
    </row>
    <row r="25" spans="1:7" x14ac:dyDescent="0.25">
      <c r="A25" s="10"/>
      <c r="B25" s="180"/>
      <c r="C25" s="180"/>
      <c r="D25" s="180"/>
      <c r="E25" s="180"/>
      <c r="F25" s="180"/>
      <c r="G25" s="180"/>
    </row>
    <row r="26" spans="1:7" x14ac:dyDescent="0.25">
      <c r="A26" s="10"/>
      <c r="B26" s="180"/>
      <c r="C26" s="180"/>
      <c r="D26" s="180"/>
      <c r="E26" s="180"/>
      <c r="F26" s="180"/>
      <c r="G26" s="180"/>
    </row>
    <row r="27" spans="1:7" x14ac:dyDescent="0.25">
      <c r="A27" s="10"/>
      <c r="B27" s="180"/>
      <c r="C27" s="180"/>
      <c r="D27" s="180"/>
      <c r="E27" s="180"/>
      <c r="F27" s="180"/>
      <c r="G27" s="180"/>
    </row>
    <row r="28" spans="1:7" x14ac:dyDescent="0.25">
      <c r="A28" s="10"/>
      <c r="B28" s="180"/>
      <c r="C28" s="180"/>
      <c r="D28" s="180"/>
      <c r="E28" s="180"/>
      <c r="F28" s="180"/>
      <c r="G28" s="180"/>
    </row>
    <row r="29" spans="1:7" x14ac:dyDescent="0.25">
      <c r="A29" s="10"/>
      <c r="B29" s="180"/>
      <c r="C29" s="180"/>
      <c r="D29" s="180"/>
      <c r="E29" s="180"/>
      <c r="F29" s="180"/>
      <c r="G29" s="180"/>
    </row>
    <row r="30" spans="1:7" x14ac:dyDescent="0.25">
      <c r="A30" s="10"/>
      <c r="B30" s="180"/>
      <c r="C30" s="180"/>
      <c r="D30" s="180"/>
      <c r="E30" s="180"/>
      <c r="F30" s="180"/>
      <c r="G30" s="180"/>
    </row>
    <row r="31" spans="1:7" x14ac:dyDescent="0.25">
      <c r="A31" s="10"/>
      <c r="B31" s="180"/>
      <c r="C31" s="180"/>
      <c r="D31" s="180"/>
      <c r="E31" s="180"/>
      <c r="F31" s="180"/>
      <c r="G31" s="180"/>
    </row>
    <row r="32" spans="1:7" x14ac:dyDescent="0.25">
      <c r="A32" s="10"/>
      <c r="B32" s="180"/>
      <c r="C32" s="180"/>
      <c r="D32" s="180"/>
      <c r="E32" s="180"/>
      <c r="F32" s="180"/>
      <c r="G32" s="180"/>
    </row>
    <row r="33" spans="1:7" x14ac:dyDescent="0.25">
      <c r="A33" s="10"/>
      <c r="B33" s="180"/>
      <c r="C33" s="180"/>
      <c r="D33" s="180"/>
      <c r="E33" s="180"/>
      <c r="F33" s="180"/>
      <c r="G33" s="180"/>
    </row>
    <row r="34" spans="1:7" x14ac:dyDescent="0.25">
      <c r="A34" s="1"/>
      <c r="B34" s="149"/>
      <c r="C34" s="149"/>
      <c r="D34" s="149"/>
      <c r="E34" s="149"/>
      <c r="F34" s="149"/>
      <c r="G34" s="149"/>
    </row>
    <row r="35" spans="1:7" x14ac:dyDescent="0.25">
      <c r="A35" s="1"/>
      <c r="B35" s="149"/>
      <c r="C35" s="149"/>
      <c r="D35" s="149"/>
      <c r="E35" s="149"/>
      <c r="F35" s="149"/>
      <c r="G35" s="149"/>
    </row>
    <row r="36" spans="1:7" x14ac:dyDescent="0.25">
      <c r="A36" s="1"/>
      <c r="B36" s="149"/>
      <c r="C36" s="149"/>
      <c r="D36" s="149"/>
      <c r="E36" s="149"/>
      <c r="F36" s="149"/>
      <c r="G36" s="149"/>
    </row>
    <row r="37" spans="1:7" x14ac:dyDescent="0.25">
      <c r="A37" s="1"/>
      <c r="B37" s="149"/>
      <c r="C37" s="149"/>
      <c r="D37" s="149"/>
      <c r="E37" s="149"/>
      <c r="F37" s="149"/>
      <c r="G37" s="149"/>
    </row>
    <row r="38" spans="1:7" x14ac:dyDescent="0.25">
      <c r="A38" s="1"/>
      <c r="B38" s="149"/>
      <c r="C38" s="149"/>
      <c r="D38" s="149"/>
      <c r="E38" s="149"/>
      <c r="F38" s="149"/>
      <c r="G38" s="149"/>
    </row>
    <row r="39" spans="1:7" x14ac:dyDescent="0.25">
      <c r="A39" s="1"/>
      <c r="B39" s="149"/>
      <c r="C39" s="149"/>
      <c r="D39" s="149"/>
      <c r="E39" s="149"/>
      <c r="F39" s="149"/>
      <c r="G39" s="149"/>
    </row>
    <row r="40" spans="1:7" x14ac:dyDescent="0.25">
      <c r="A40" s="1"/>
      <c r="B40" s="149"/>
      <c r="C40" s="149"/>
      <c r="D40" s="149"/>
      <c r="E40" s="149"/>
      <c r="F40" s="149"/>
      <c r="G40" s="149"/>
    </row>
    <row r="41" spans="1:7" x14ac:dyDescent="0.25">
      <c r="A41" s="1"/>
      <c r="B41" s="149"/>
      <c r="C41" s="149"/>
      <c r="D41" s="149"/>
      <c r="E41" s="149"/>
      <c r="F41" s="149"/>
      <c r="G41" s="149"/>
    </row>
    <row r="42" spans="1:7" x14ac:dyDescent="0.25">
      <c r="A42" s="1"/>
      <c r="B42" s="149"/>
      <c r="C42" s="149"/>
      <c r="D42" s="149"/>
      <c r="E42" s="149"/>
      <c r="F42" s="149"/>
      <c r="G42" s="149"/>
    </row>
    <row r="43" spans="1:7" x14ac:dyDescent="0.25">
      <c r="A43" s="1"/>
      <c r="B43" s="149"/>
      <c r="C43" s="149"/>
      <c r="D43" s="149"/>
      <c r="E43" s="149"/>
      <c r="F43" s="149"/>
      <c r="G43" s="149"/>
    </row>
    <row r="44" spans="1:7" x14ac:dyDescent="0.25">
      <c r="A44" s="1"/>
      <c r="B44" s="149"/>
      <c r="C44" s="149"/>
      <c r="D44" s="149"/>
      <c r="E44" s="149"/>
      <c r="F44" s="149"/>
      <c r="G44" s="149"/>
    </row>
    <row r="45" spans="1:7" x14ac:dyDescent="0.25">
      <c r="A45" s="1"/>
      <c r="B45" s="149"/>
      <c r="C45" s="149"/>
      <c r="D45" s="149"/>
      <c r="E45" s="149"/>
      <c r="F45" s="149"/>
      <c r="G45" s="149"/>
    </row>
    <row r="46" spans="1:7" x14ac:dyDescent="0.25">
      <c r="A46" s="1"/>
      <c r="B46" s="149"/>
      <c r="C46" s="149"/>
      <c r="D46" s="149"/>
      <c r="E46" s="149"/>
      <c r="F46" s="149"/>
      <c r="G46" s="149"/>
    </row>
    <row r="47" spans="1:7" x14ac:dyDescent="0.25">
      <c r="A47" s="1"/>
      <c r="B47" s="149"/>
      <c r="C47" s="149"/>
      <c r="D47" s="149"/>
      <c r="E47" s="149"/>
      <c r="F47" s="149"/>
      <c r="G47" s="149"/>
    </row>
    <row r="48" spans="1:7" x14ac:dyDescent="0.25">
      <c r="A48" s="1"/>
      <c r="B48" s="149"/>
      <c r="C48" s="149"/>
      <c r="D48" s="149"/>
      <c r="E48" s="149"/>
      <c r="F48" s="149"/>
      <c r="G48" s="149"/>
    </row>
    <row r="49" spans="1:7" x14ac:dyDescent="0.25">
      <c r="A49" s="1"/>
      <c r="B49" s="149"/>
      <c r="C49" s="149"/>
      <c r="D49" s="149"/>
      <c r="E49" s="149"/>
      <c r="F49" s="149"/>
      <c r="G49" s="149"/>
    </row>
    <row r="50" spans="1:7" x14ac:dyDescent="0.25">
      <c r="A50" s="1"/>
      <c r="B50" s="149"/>
      <c r="C50" s="149"/>
      <c r="D50" s="149"/>
      <c r="E50" s="149"/>
      <c r="F50" s="149"/>
      <c r="G50" s="149"/>
    </row>
    <row r="51" spans="1:7" x14ac:dyDescent="0.25">
      <c r="B51" s="178"/>
      <c r="C51" s="178"/>
      <c r="D51" s="178"/>
      <c r="E51" s="178"/>
      <c r="F51" s="178"/>
      <c r="G51" s="178"/>
    </row>
    <row r="52" spans="1:7" x14ac:dyDescent="0.25">
      <c r="B52" s="178"/>
      <c r="C52" s="178"/>
      <c r="D52" s="178"/>
      <c r="E52" s="178"/>
      <c r="F52" s="178"/>
      <c r="G52" s="178"/>
    </row>
    <row r="53" spans="1:7" x14ac:dyDescent="0.25">
      <c r="B53" s="178"/>
      <c r="C53" s="178"/>
      <c r="D53" s="178"/>
      <c r="E53" s="178"/>
      <c r="F53" s="178"/>
      <c r="G53" s="178"/>
    </row>
    <row r="54" spans="1:7" x14ac:dyDescent="0.25">
      <c r="B54" s="178"/>
      <c r="C54" s="178"/>
      <c r="D54" s="178"/>
      <c r="E54" s="178"/>
      <c r="F54" s="178"/>
      <c r="G54" s="178"/>
    </row>
    <row r="55" spans="1:7" x14ac:dyDescent="0.25">
      <c r="B55" s="178"/>
      <c r="C55" s="178"/>
      <c r="D55" s="178"/>
      <c r="E55" s="178"/>
      <c r="F55" s="178"/>
      <c r="G55" s="178"/>
    </row>
    <row r="56" spans="1:7" x14ac:dyDescent="0.25">
      <c r="B56" s="178"/>
      <c r="C56" s="178"/>
      <c r="D56" s="178"/>
      <c r="E56" s="178"/>
      <c r="F56" s="178"/>
      <c r="G56" s="178"/>
    </row>
    <row r="57" spans="1:7" x14ac:dyDescent="0.25">
      <c r="B57" s="178"/>
      <c r="C57" s="178"/>
      <c r="D57" s="178"/>
      <c r="E57" s="178"/>
      <c r="F57" s="178"/>
      <c r="G57" s="178"/>
    </row>
    <row r="58" spans="1:7" x14ac:dyDescent="0.25">
      <c r="B58" s="178"/>
      <c r="C58" s="178"/>
      <c r="D58" s="178"/>
      <c r="E58" s="178"/>
      <c r="F58" s="178"/>
      <c r="G58" s="178"/>
    </row>
    <row r="59" spans="1:7" x14ac:dyDescent="0.25">
      <c r="B59" s="178"/>
      <c r="C59" s="178"/>
      <c r="D59" s="178"/>
      <c r="E59" s="178"/>
      <c r="F59" s="178"/>
      <c r="G59" s="178"/>
    </row>
    <row r="60" spans="1:7" x14ac:dyDescent="0.25">
      <c r="B60" s="178"/>
      <c r="C60" s="178"/>
      <c r="D60" s="178"/>
      <c r="E60" s="178"/>
      <c r="F60" s="178"/>
      <c r="G60" s="178"/>
    </row>
    <row r="61" spans="1:7" x14ac:dyDescent="0.25">
      <c r="B61" s="178"/>
      <c r="C61" s="178"/>
      <c r="D61" s="178"/>
      <c r="E61" s="178"/>
      <c r="F61" s="178"/>
      <c r="G61" s="178"/>
    </row>
    <row r="62" spans="1:7" x14ac:dyDescent="0.25">
      <c r="B62" s="178"/>
      <c r="C62" s="178"/>
      <c r="D62" s="178"/>
      <c r="E62" s="178"/>
      <c r="F62" s="178"/>
      <c r="G62" s="178"/>
    </row>
    <row r="63" spans="1:7" x14ac:dyDescent="0.25">
      <c r="B63" s="178"/>
      <c r="C63" s="178"/>
      <c r="D63" s="178"/>
      <c r="E63" s="178"/>
      <c r="F63" s="178"/>
      <c r="G63" s="178"/>
    </row>
    <row r="64" spans="1:7" x14ac:dyDescent="0.25">
      <c r="B64" s="178"/>
      <c r="C64" s="178"/>
      <c r="D64" s="178"/>
      <c r="E64" s="178"/>
      <c r="F64" s="178"/>
      <c r="G64" s="178"/>
    </row>
    <row r="65" spans="2:7" x14ac:dyDescent="0.25">
      <c r="B65" s="178"/>
      <c r="C65" s="178"/>
      <c r="D65" s="178"/>
      <c r="E65" s="178"/>
      <c r="F65" s="178"/>
      <c r="G65" s="178"/>
    </row>
    <row r="66" spans="2:7" x14ac:dyDescent="0.25">
      <c r="B66" s="178"/>
      <c r="C66" s="178"/>
      <c r="D66" s="178"/>
      <c r="E66" s="178"/>
      <c r="F66" s="178"/>
      <c r="G66" s="178"/>
    </row>
    <row r="67" spans="2:7" x14ac:dyDescent="0.25">
      <c r="B67" s="178"/>
      <c r="C67" s="178"/>
      <c r="D67" s="178"/>
      <c r="E67" s="178"/>
      <c r="F67" s="178"/>
      <c r="G67" s="178"/>
    </row>
    <row r="68" spans="2:7" x14ac:dyDescent="0.25">
      <c r="B68" s="178"/>
      <c r="C68" s="178"/>
      <c r="D68" s="178"/>
      <c r="E68" s="178"/>
      <c r="F68" s="178"/>
      <c r="G68" s="178"/>
    </row>
    <row r="69" spans="2:7" x14ac:dyDescent="0.25">
      <c r="B69" s="178"/>
      <c r="C69" s="178"/>
      <c r="D69" s="178"/>
      <c r="E69" s="178"/>
      <c r="F69" s="178"/>
      <c r="G69" s="178"/>
    </row>
    <row r="70" spans="2:7" x14ac:dyDescent="0.25">
      <c r="B70" s="178"/>
      <c r="C70" s="178"/>
      <c r="D70" s="178"/>
      <c r="E70" s="178"/>
      <c r="F70" s="178"/>
      <c r="G70" s="178"/>
    </row>
    <row r="71" spans="2:7" x14ac:dyDescent="0.25">
      <c r="B71" s="178"/>
      <c r="C71" s="178"/>
      <c r="D71" s="178"/>
      <c r="E71" s="178"/>
      <c r="F71" s="178"/>
      <c r="G71" s="178"/>
    </row>
    <row r="72" spans="2:7" x14ac:dyDescent="0.25">
      <c r="B72" s="178"/>
      <c r="C72" s="178"/>
      <c r="D72" s="178"/>
      <c r="E72" s="178"/>
      <c r="F72" s="178"/>
      <c r="G72" s="178"/>
    </row>
    <row r="73" spans="2:7" x14ac:dyDescent="0.25">
      <c r="B73" s="178"/>
      <c r="C73" s="178"/>
      <c r="D73" s="178"/>
      <c r="E73" s="178"/>
      <c r="F73" s="178"/>
      <c r="G73" s="178"/>
    </row>
    <row r="74" spans="2:7" x14ac:dyDescent="0.25">
      <c r="B74" s="178"/>
      <c r="C74" s="178"/>
      <c r="D74" s="178"/>
      <c r="E74" s="178"/>
      <c r="F74" s="178"/>
      <c r="G74" s="178"/>
    </row>
    <row r="75" spans="2:7" x14ac:dyDescent="0.25">
      <c r="B75" s="178"/>
      <c r="C75" s="178"/>
      <c r="D75" s="178"/>
      <c r="E75" s="178"/>
      <c r="F75" s="178"/>
      <c r="G75" s="178"/>
    </row>
    <row r="76" spans="2:7" x14ac:dyDescent="0.25">
      <c r="B76" s="178"/>
      <c r="C76" s="178"/>
      <c r="D76" s="178"/>
      <c r="E76" s="178"/>
      <c r="F76" s="178"/>
      <c r="G76" s="178"/>
    </row>
    <row r="77" spans="2:7" x14ac:dyDescent="0.25">
      <c r="B77" s="178"/>
      <c r="C77" s="178"/>
      <c r="D77" s="178"/>
      <c r="E77" s="178"/>
      <c r="F77" s="178"/>
      <c r="G77" s="178"/>
    </row>
    <row r="78" spans="2:7" x14ac:dyDescent="0.25">
      <c r="B78" s="178"/>
      <c r="C78" s="178"/>
      <c r="D78" s="178"/>
      <c r="E78" s="178"/>
      <c r="F78" s="178"/>
      <c r="G78" s="178"/>
    </row>
    <row r="79" spans="2:7" x14ac:dyDescent="0.25">
      <c r="B79" s="178"/>
      <c r="C79" s="178"/>
      <c r="D79" s="178"/>
      <c r="E79" s="178"/>
      <c r="F79" s="178"/>
      <c r="G79" s="178"/>
    </row>
    <row r="80" spans="2:7" x14ac:dyDescent="0.25">
      <c r="B80" s="178"/>
      <c r="C80" s="178"/>
      <c r="D80" s="178"/>
      <c r="E80" s="178"/>
      <c r="F80" s="178"/>
      <c r="G80" s="178"/>
    </row>
    <row r="81" spans="2:7" x14ac:dyDescent="0.25">
      <c r="B81" s="178"/>
      <c r="C81" s="178"/>
      <c r="D81" s="178"/>
      <c r="E81" s="178"/>
      <c r="F81" s="178"/>
      <c r="G81" s="178"/>
    </row>
    <row r="82" spans="2:7" x14ac:dyDescent="0.25">
      <c r="B82" s="178"/>
      <c r="C82" s="178"/>
      <c r="D82" s="178"/>
      <c r="E82" s="178"/>
      <c r="F82" s="178"/>
      <c r="G82" s="178"/>
    </row>
    <row r="83" spans="2:7" x14ac:dyDescent="0.25">
      <c r="B83" s="178"/>
      <c r="C83" s="178"/>
      <c r="D83" s="178"/>
      <c r="E83" s="178"/>
      <c r="F83" s="178"/>
      <c r="G83" s="178"/>
    </row>
    <row r="84" spans="2:7" x14ac:dyDescent="0.25">
      <c r="B84" s="178"/>
      <c r="C84" s="178"/>
      <c r="D84" s="178"/>
      <c r="E84" s="178"/>
      <c r="F84" s="178"/>
      <c r="G84" s="178"/>
    </row>
    <row r="85" spans="2:7" x14ac:dyDescent="0.25">
      <c r="B85" s="178"/>
      <c r="C85" s="178"/>
      <c r="D85" s="178"/>
      <c r="E85" s="178"/>
      <c r="F85" s="178"/>
      <c r="G85" s="178"/>
    </row>
    <row r="86" spans="2:7" x14ac:dyDescent="0.25">
      <c r="B86" s="178"/>
      <c r="C86" s="178"/>
      <c r="D86" s="178"/>
      <c r="E86" s="178"/>
      <c r="F86" s="178"/>
      <c r="G86" s="178"/>
    </row>
    <row r="87" spans="2:7" x14ac:dyDescent="0.25">
      <c r="B87" s="178"/>
      <c r="C87" s="178"/>
      <c r="D87" s="178"/>
      <c r="E87" s="178"/>
      <c r="F87" s="178"/>
      <c r="G87" s="178"/>
    </row>
    <row r="88" spans="2:7" x14ac:dyDescent="0.25">
      <c r="B88" s="178"/>
      <c r="C88" s="178"/>
      <c r="D88" s="178"/>
      <c r="E88" s="178"/>
      <c r="F88" s="178"/>
      <c r="G88" s="178"/>
    </row>
    <row r="89" spans="2:7" x14ac:dyDescent="0.25">
      <c r="B89" s="178"/>
      <c r="C89" s="178"/>
      <c r="D89" s="178"/>
      <c r="E89" s="178"/>
      <c r="F89" s="178"/>
      <c r="G89" s="178"/>
    </row>
    <row r="90" spans="2:7" x14ac:dyDescent="0.25">
      <c r="B90" s="178"/>
      <c r="C90" s="178"/>
      <c r="D90" s="178"/>
      <c r="E90" s="178"/>
      <c r="F90" s="178"/>
      <c r="G90" s="178"/>
    </row>
    <row r="91" spans="2:7" x14ac:dyDescent="0.25">
      <c r="B91" s="178"/>
      <c r="C91" s="178"/>
      <c r="D91" s="178"/>
      <c r="E91" s="178"/>
      <c r="F91" s="178"/>
      <c r="G91" s="178"/>
    </row>
    <row r="92" spans="2:7" x14ac:dyDescent="0.25">
      <c r="B92" s="178"/>
      <c r="C92" s="178"/>
      <c r="D92" s="178"/>
      <c r="E92" s="178"/>
      <c r="F92" s="178"/>
      <c r="G92" s="178"/>
    </row>
    <row r="93" spans="2:7" x14ac:dyDescent="0.25">
      <c r="B93" s="178"/>
      <c r="C93" s="178"/>
      <c r="D93" s="178"/>
      <c r="E93" s="178"/>
      <c r="F93" s="178"/>
      <c r="G93" s="178"/>
    </row>
    <row r="94" spans="2:7" x14ac:dyDescent="0.25">
      <c r="B94" s="178"/>
      <c r="C94" s="178"/>
      <c r="D94" s="178"/>
      <c r="E94" s="178"/>
      <c r="F94" s="178"/>
      <c r="G94" s="178"/>
    </row>
    <row r="95" spans="2:7" x14ac:dyDescent="0.25">
      <c r="B95" s="178"/>
      <c r="C95" s="178"/>
      <c r="D95" s="178"/>
      <c r="E95" s="178"/>
      <c r="F95" s="178"/>
      <c r="G95" s="178"/>
    </row>
    <row r="96" spans="2:7" x14ac:dyDescent="0.25">
      <c r="B96" s="178"/>
      <c r="C96" s="178"/>
      <c r="D96" s="178"/>
      <c r="E96" s="178"/>
      <c r="F96" s="178"/>
      <c r="G96" s="178"/>
    </row>
    <row r="97" spans="2:7" x14ac:dyDescent="0.25">
      <c r="B97" s="178"/>
      <c r="C97" s="178"/>
      <c r="D97" s="178"/>
      <c r="E97" s="178"/>
      <c r="F97" s="178"/>
      <c r="G97" s="178"/>
    </row>
    <row r="98" spans="2:7" x14ac:dyDescent="0.25">
      <c r="B98" s="178"/>
      <c r="C98" s="178"/>
      <c r="D98" s="178"/>
      <c r="E98" s="178"/>
      <c r="F98" s="178"/>
      <c r="G98" s="178"/>
    </row>
    <row r="99" spans="2:7" x14ac:dyDescent="0.25">
      <c r="B99" s="178"/>
      <c r="C99" s="178"/>
      <c r="D99" s="178"/>
      <c r="E99" s="178"/>
      <c r="F99" s="178"/>
      <c r="G99" s="178"/>
    </row>
    <row r="100" spans="2:7" x14ac:dyDescent="0.25">
      <c r="B100" s="178"/>
      <c r="C100" s="178"/>
      <c r="D100" s="178"/>
      <c r="E100" s="178"/>
      <c r="F100" s="178"/>
      <c r="G100" s="178"/>
    </row>
    <row r="101" spans="2:7" x14ac:dyDescent="0.25">
      <c r="B101" s="178"/>
      <c r="C101" s="178"/>
      <c r="D101" s="178"/>
      <c r="E101" s="178"/>
      <c r="F101" s="178"/>
      <c r="G101" s="178"/>
    </row>
    <row r="102" spans="2:7" x14ac:dyDescent="0.25">
      <c r="B102" s="178"/>
      <c r="C102" s="178"/>
      <c r="D102" s="178"/>
      <c r="E102" s="178"/>
      <c r="F102" s="178"/>
      <c r="G102" s="178"/>
    </row>
    <row r="103" spans="2:7" x14ac:dyDescent="0.25">
      <c r="B103" s="178"/>
      <c r="C103" s="178"/>
      <c r="D103" s="178"/>
      <c r="E103" s="178"/>
      <c r="F103" s="178"/>
      <c r="G103" s="178"/>
    </row>
  </sheetData>
  <printOptions horizontalCentered="1"/>
  <pageMargins left="0.7" right="0.7" top="0.75" bottom="0.75" header="0.3" footer="0.3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workbookViewId="0"/>
  </sheetViews>
  <sheetFormatPr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247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36" t="s">
        <v>1</v>
      </c>
      <c r="C2" s="38"/>
      <c r="D2" s="39"/>
      <c r="E2" s="39"/>
      <c r="F2" s="39"/>
      <c r="G2" s="43" t="s">
        <v>14</v>
      </c>
      <c r="H2" s="16"/>
      <c r="I2" s="27"/>
      <c r="J2" s="31"/>
    </row>
    <row r="3" spans="1:23" ht="18" customHeight="1" x14ac:dyDescent="0.25">
      <c r="A3" s="11"/>
      <c r="B3" s="23"/>
      <c r="C3" s="20"/>
      <c r="D3" s="17"/>
      <c r="E3" s="17"/>
      <c r="F3" s="17"/>
      <c r="G3" s="46" t="s">
        <v>16</v>
      </c>
      <c r="H3" s="17"/>
      <c r="I3" s="28"/>
      <c r="J3" s="32"/>
    </row>
    <row r="4" spans="1:23" ht="18" customHeight="1" x14ac:dyDescent="0.25">
      <c r="A4" s="11"/>
      <c r="B4" s="23"/>
      <c r="C4" s="20"/>
      <c r="D4" s="17"/>
      <c r="E4" s="17"/>
      <c r="F4" s="17"/>
      <c r="G4" s="17"/>
      <c r="H4" s="17"/>
      <c r="I4" s="28"/>
      <c r="J4" s="32"/>
    </row>
    <row r="5" spans="1:23" ht="18" customHeight="1" thickBot="1" x14ac:dyDescent="0.3">
      <c r="A5" s="11"/>
      <c r="B5" s="45" t="s">
        <v>17</v>
      </c>
      <c r="C5" s="20"/>
      <c r="D5" s="17"/>
      <c r="E5" s="17"/>
      <c r="F5" s="46" t="s">
        <v>18</v>
      </c>
      <c r="G5" s="17"/>
      <c r="H5" s="17"/>
      <c r="I5" s="44" t="s">
        <v>19</v>
      </c>
      <c r="J5" s="47" t="s">
        <v>20</v>
      </c>
    </row>
    <row r="6" spans="1:23" ht="18" customHeight="1" thickTop="1" x14ac:dyDescent="0.25">
      <c r="A6" s="11"/>
      <c r="B6" s="56" t="s">
        <v>21</v>
      </c>
      <c r="C6" s="52"/>
      <c r="D6" s="53"/>
      <c r="E6" s="53"/>
      <c r="F6" s="53"/>
      <c r="G6" s="57" t="s">
        <v>22</v>
      </c>
      <c r="H6" s="53"/>
      <c r="I6" s="54"/>
      <c r="J6" s="55"/>
    </row>
    <row r="7" spans="1:23" ht="18" customHeight="1" x14ac:dyDescent="0.25">
      <c r="A7" s="11"/>
      <c r="B7" s="48"/>
      <c r="C7" s="49"/>
      <c r="D7" s="18"/>
      <c r="E7" s="18"/>
      <c r="F7" s="18"/>
      <c r="G7" s="58" t="s">
        <v>23</v>
      </c>
      <c r="H7" s="18"/>
      <c r="I7" s="29"/>
      <c r="J7" s="50"/>
    </row>
    <row r="8" spans="1:23" ht="18" customHeight="1" x14ac:dyDescent="0.25">
      <c r="A8" s="11"/>
      <c r="B8" s="45" t="s">
        <v>24</v>
      </c>
      <c r="C8" s="20"/>
      <c r="D8" s="17"/>
      <c r="E8" s="17"/>
      <c r="F8" s="17"/>
      <c r="G8" s="46" t="s">
        <v>22</v>
      </c>
      <c r="H8" s="17"/>
      <c r="I8" s="28"/>
      <c r="J8" s="32"/>
    </row>
    <row r="9" spans="1:23" ht="18" customHeight="1" x14ac:dyDescent="0.25">
      <c r="A9" s="11"/>
      <c r="B9" s="23"/>
      <c r="C9" s="20"/>
      <c r="D9" s="17"/>
      <c r="E9" s="17"/>
      <c r="F9" s="17"/>
      <c r="G9" s="46" t="s">
        <v>23</v>
      </c>
      <c r="H9" s="17"/>
      <c r="I9" s="28"/>
      <c r="J9" s="32"/>
    </row>
    <row r="10" spans="1:23" ht="18" customHeight="1" x14ac:dyDescent="0.25">
      <c r="A10" s="11"/>
      <c r="B10" s="45" t="s">
        <v>25</v>
      </c>
      <c r="C10" s="20"/>
      <c r="D10" s="17"/>
      <c r="E10" s="17"/>
      <c r="F10" s="17"/>
      <c r="G10" s="46" t="s">
        <v>22</v>
      </c>
      <c r="H10" s="17"/>
      <c r="I10" s="28"/>
      <c r="J10" s="32"/>
    </row>
    <row r="11" spans="1:23" ht="18" customHeight="1" thickBot="1" x14ac:dyDescent="0.3">
      <c r="A11" s="11"/>
      <c r="B11" s="23"/>
      <c r="C11" s="20"/>
      <c r="D11" s="17"/>
      <c r="E11" s="17"/>
      <c r="F11" s="17"/>
      <c r="G11" s="46" t="s">
        <v>23</v>
      </c>
      <c r="H11" s="17"/>
      <c r="I11" s="28"/>
      <c r="J11" s="32"/>
    </row>
    <row r="12" spans="1:23" ht="18" customHeight="1" thickTop="1" x14ac:dyDescent="0.25">
      <c r="A12" s="11"/>
      <c r="B12" s="51"/>
      <c r="C12" s="52"/>
      <c r="D12" s="53"/>
      <c r="E12" s="53"/>
      <c r="F12" s="53"/>
      <c r="G12" s="53"/>
      <c r="H12" s="53"/>
      <c r="I12" s="54"/>
      <c r="J12" s="55"/>
    </row>
    <row r="13" spans="1:23" ht="18" customHeight="1" x14ac:dyDescent="0.25">
      <c r="A13" s="11"/>
      <c r="B13" s="48"/>
      <c r="C13" s="49"/>
      <c r="D13" s="18"/>
      <c r="E13" s="18"/>
      <c r="F13" s="18"/>
      <c r="G13" s="18"/>
      <c r="H13" s="18"/>
      <c r="I13" s="29"/>
      <c r="J13" s="50"/>
    </row>
    <row r="14" spans="1:23" ht="18" customHeight="1" thickBot="1" x14ac:dyDescent="0.3">
      <c r="A14" s="11"/>
      <c r="B14" s="23"/>
      <c r="C14" s="20"/>
      <c r="D14" s="17"/>
      <c r="E14" s="17"/>
      <c r="F14" s="17"/>
      <c r="G14" s="17"/>
      <c r="H14" s="17"/>
      <c r="I14" s="28"/>
      <c r="J14" s="32"/>
    </row>
    <row r="15" spans="1:23" ht="18" customHeight="1" thickTop="1" x14ac:dyDescent="0.25">
      <c r="A15" s="11"/>
      <c r="B15" s="91" t="s">
        <v>26</v>
      </c>
      <c r="C15" s="92" t="s">
        <v>6</v>
      </c>
      <c r="D15" s="92" t="s">
        <v>52</v>
      </c>
      <c r="E15" s="93" t="s">
        <v>53</v>
      </c>
      <c r="F15" s="105" t="s">
        <v>54</v>
      </c>
      <c r="G15" s="59" t="s">
        <v>31</v>
      </c>
      <c r="H15" s="62" t="s">
        <v>32</v>
      </c>
      <c r="I15" s="27"/>
      <c r="J15" s="55"/>
    </row>
    <row r="16" spans="1:23" ht="18" customHeight="1" x14ac:dyDescent="0.25">
      <c r="A16" s="11"/>
      <c r="B16" s="94">
        <v>1</v>
      </c>
      <c r="C16" s="95" t="s">
        <v>27</v>
      </c>
      <c r="D16" s="96">
        <f>'Kryci_list 6028'!D16</f>
        <v>0</v>
      </c>
      <c r="E16" s="97">
        <f>'Kryci_list 6028'!E16</f>
        <v>0</v>
      </c>
      <c r="F16" s="106">
        <f>'Kryci_list 6028'!F16</f>
        <v>0</v>
      </c>
      <c r="G16" s="60">
        <v>6</v>
      </c>
      <c r="H16" s="115" t="s">
        <v>33</v>
      </c>
      <c r="I16" s="129"/>
      <c r="J16" s="126">
        <f>Rekapitulácia!F8</f>
        <v>0</v>
      </c>
    </row>
    <row r="17" spans="1:10" ht="18" customHeight="1" x14ac:dyDescent="0.25">
      <c r="A17" s="11"/>
      <c r="B17" s="67">
        <v>2</v>
      </c>
      <c r="C17" s="71" t="s">
        <v>28</v>
      </c>
      <c r="D17" s="78">
        <f>'Kryci_list 6028'!D17</f>
        <v>0</v>
      </c>
      <c r="E17" s="76">
        <f>'Kryci_list 6028'!E17</f>
        <v>0</v>
      </c>
      <c r="F17" s="81">
        <f>'Kryci_list 6028'!F17</f>
        <v>0</v>
      </c>
      <c r="G17" s="61">
        <v>7</v>
      </c>
      <c r="H17" s="116" t="s">
        <v>34</v>
      </c>
      <c r="I17" s="129"/>
      <c r="J17" s="127">
        <f>Rekapitulácia!E8</f>
        <v>0</v>
      </c>
    </row>
    <row r="18" spans="1:10" ht="18" customHeight="1" x14ac:dyDescent="0.25">
      <c r="A18" s="11"/>
      <c r="B18" s="68">
        <v>3</v>
      </c>
      <c r="C18" s="72" t="s">
        <v>29</v>
      </c>
      <c r="D18" s="79">
        <f>'Kryci_list 6028'!D18</f>
        <v>0</v>
      </c>
      <c r="E18" s="77">
        <f>'Kryci_list 6028'!E18</f>
        <v>0</v>
      </c>
      <c r="F18" s="82">
        <f>'Kryci_list 6028'!F18</f>
        <v>0</v>
      </c>
      <c r="G18" s="61">
        <v>8</v>
      </c>
      <c r="H18" s="116" t="s">
        <v>35</v>
      </c>
      <c r="I18" s="129"/>
      <c r="J18" s="127">
        <f>Rekapitulácia!D8</f>
        <v>0</v>
      </c>
    </row>
    <row r="19" spans="1:10" ht="18" customHeight="1" x14ac:dyDescent="0.25">
      <c r="A19" s="11"/>
      <c r="B19" s="68">
        <v>4</v>
      </c>
      <c r="C19" s="73"/>
      <c r="D19" s="79"/>
      <c r="E19" s="77"/>
      <c r="F19" s="82"/>
      <c r="G19" s="61">
        <v>9</v>
      </c>
      <c r="H19" s="125"/>
      <c r="I19" s="129"/>
      <c r="J19" s="128"/>
    </row>
    <row r="20" spans="1:10" ht="18" customHeight="1" thickBot="1" x14ac:dyDescent="0.3">
      <c r="A20" s="11"/>
      <c r="B20" s="68">
        <v>5</v>
      </c>
      <c r="C20" s="74" t="s">
        <v>30</v>
      </c>
      <c r="D20" s="80"/>
      <c r="E20" s="100"/>
      <c r="F20" s="107">
        <f>SUM(F16:F19)</f>
        <v>0</v>
      </c>
      <c r="G20" s="61">
        <v>10</v>
      </c>
      <c r="H20" s="116" t="s">
        <v>30</v>
      </c>
      <c r="I20" s="131"/>
      <c r="J20" s="99">
        <f>SUM(J16:J19)</f>
        <v>0</v>
      </c>
    </row>
    <row r="21" spans="1:10" ht="18" customHeight="1" thickTop="1" x14ac:dyDescent="0.25">
      <c r="A21" s="11"/>
      <c r="B21" s="65" t="s">
        <v>42</v>
      </c>
      <c r="C21" s="69" t="s">
        <v>7</v>
      </c>
      <c r="D21" s="75"/>
      <c r="E21" s="19"/>
      <c r="F21" s="98"/>
      <c r="G21" s="65" t="s">
        <v>48</v>
      </c>
      <c r="H21" s="62" t="s">
        <v>7</v>
      </c>
      <c r="I21" s="29"/>
      <c r="J21" s="132"/>
    </row>
    <row r="22" spans="1:10" ht="18" customHeight="1" x14ac:dyDescent="0.25">
      <c r="A22" s="11"/>
      <c r="B22" s="60">
        <v>11</v>
      </c>
      <c r="C22" s="63" t="s">
        <v>43</v>
      </c>
      <c r="D22" s="87"/>
      <c r="E22" s="90"/>
      <c r="F22" s="81">
        <f>'Kryci_list 6028'!F22</f>
        <v>0</v>
      </c>
      <c r="G22" s="60">
        <v>16</v>
      </c>
      <c r="H22" s="115" t="s">
        <v>49</v>
      </c>
      <c r="I22" s="129"/>
      <c r="J22" s="126">
        <f>'Kryci_list 6028'!J22</f>
        <v>0</v>
      </c>
    </row>
    <row r="23" spans="1:10" ht="18" customHeight="1" x14ac:dyDescent="0.25">
      <c r="A23" s="11"/>
      <c r="B23" s="61">
        <v>12</v>
      </c>
      <c r="C23" s="64" t="s">
        <v>44</v>
      </c>
      <c r="D23" s="66"/>
      <c r="E23" s="90"/>
      <c r="F23" s="82">
        <f>'Kryci_list 6028'!F23</f>
        <v>0</v>
      </c>
      <c r="G23" s="61">
        <v>17</v>
      </c>
      <c r="H23" s="116" t="s">
        <v>50</v>
      </c>
      <c r="I23" s="129"/>
      <c r="J23" s="127">
        <f>'Kryci_list 6028'!J23</f>
        <v>0</v>
      </c>
    </row>
    <row r="24" spans="1:10" ht="18" customHeight="1" x14ac:dyDescent="0.25">
      <c r="A24" s="11"/>
      <c r="B24" s="61">
        <v>13</v>
      </c>
      <c r="C24" s="64" t="s">
        <v>45</v>
      </c>
      <c r="D24" s="66"/>
      <c r="E24" s="90"/>
      <c r="F24" s="82">
        <f>'Kryci_list 6028'!F24</f>
        <v>0</v>
      </c>
      <c r="G24" s="61">
        <v>18</v>
      </c>
      <c r="H24" s="116" t="s">
        <v>51</v>
      </c>
      <c r="I24" s="129"/>
      <c r="J24" s="127">
        <f>'Kryci_list 6028'!J24</f>
        <v>0</v>
      </c>
    </row>
    <row r="25" spans="1:10" ht="18" customHeight="1" x14ac:dyDescent="0.25">
      <c r="A25" s="11"/>
      <c r="B25" s="61">
        <v>14</v>
      </c>
      <c r="C25" s="20"/>
      <c r="D25" s="66"/>
      <c r="E25" s="90"/>
      <c r="F25" s="88"/>
      <c r="G25" s="61">
        <v>19</v>
      </c>
      <c r="H25" s="125"/>
      <c r="I25" s="129"/>
      <c r="J25" s="127"/>
    </row>
    <row r="26" spans="1:10" ht="18" customHeight="1" thickBot="1" x14ac:dyDescent="0.3">
      <c r="A26" s="11"/>
      <c r="B26" s="61">
        <v>15</v>
      </c>
      <c r="C26" s="64"/>
      <c r="D26" s="66"/>
      <c r="E26" s="66"/>
      <c r="F26" s="108"/>
      <c r="G26" s="61">
        <v>20</v>
      </c>
      <c r="H26" s="116" t="s">
        <v>30</v>
      </c>
      <c r="I26" s="131"/>
      <c r="J26" s="99">
        <f>SUM(J22:J25)+SUM(F22:F25)</f>
        <v>0</v>
      </c>
    </row>
    <row r="27" spans="1:10" ht="18" customHeight="1" thickTop="1" x14ac:dyDescent="0.25">
      <c r="A27" s="11"/>
      <c r="B27" s="101"/>
      <c r="C27" s="143" t="s">
        <v>57</v>
      </c>
      <c r="D27" s="136"/>
      <c r="E27" s="102"/>
      <c r="F27" s="30"/>
      <c r="G27" s="109" t="s">
        <v>36</v>
      </c>
      <c r="H27" s="104" t="s">
        <v>37</v>
      </c>
      <c r="I27" s="29"/>
      <c r="J27" s="33"/>
    </row>
    <row r="28" spans="1:10" ht="18" customHeight="1" x14ac:dyDescent="0.25">
      <c r="A28" s="11"/>
      <c r="B28" s="26"/>
      <c r="C28" s="134"/>
      <c r="D28" s="137"/>
      <c r="E28" s="22"/>
      <c r="F28" s="11"/>
      <c r="G28" s="110">
        <v>21</v>
      </c>
      <c r="H28" s="114" t="s">
        <v>38</v>
      </c>
      <c r="I28" s="122"/>
      <c r="J28" s="118">
        <f>F20+J20+F26+J26</f>
        <v>0</v>
      </c>
    </row>
    <row r="29" spans="1:10" ht="18" customHeight="1" x14ac:dyDescent="0.25">
      <c r="A29" s="11"/>
      <c r="B29" s="83"/>
      <c r="C29" s="135"/>
      <c r="D29" s="138"/>
      <c r="E29" s="22"/>
      <c r="F29" s="11"/>
      <c r="G29" s="60">
        <v>22</v>
      </c>
      <c r="H29" s="115" t="s">
        <v>39</v>
      </c>
      <c r="I29" s="123">
        <f>Rekapitulácia!B9</f>
        <v>0</v>
      </c>
      <c r="J29" s="119">
        <f>ROUND(((ROUND(I29,2)*20)/100),2)*1</f>
        <v>0</v>
      </c>
    </row>
    <row r="30" spans="1:10" ht="18" customHeight="1" x14ac:dyDescent="0.25">
      <c r="A30" s="11"/>
      <c r="B30" s="23"/>
      <c r="C30" s="125"/>
      <c r="D30" s="129"/>
      <c r="E30" s="22"/>
      <c r="F30" s="11"/>
      <c r="G30" s="61">
        <v>23</v>
      </c>
      <c r="H30" s="116" t="s">
        <v>40</v>
      </c>
      <c r="I30" s="89">
        <f>Rekapitulácia!B10</f>
        <v>0</v>
      </c>
      <c r="J30" s="120">
        <f>ROUND(((ROUND(I30,2)*0)/100),2)</f>
        <v>0</v>
      </c>
    </row>
    <row r="31" spans="1:10" ht="18" customHeight="1" x14ac:dyDescent="0.25">
      <c r="A31" s="11"/>
      <c r="B31" s="24"/>
      <c r="C31" s="139"/>
      <c r="D31" s="140"/>
      <c r="E31" s="22"/>
      <c r="F31" s="11"/>
      <c r="G31" s="61">
        <v>24</v>
      </c>
      <c r="H31" s="116" t="s">
        <v>30</v>
      </c>
      <c r="I31" s="28"/>
      <c r="J31" s="189">
        <f>SUM(J28:J30)</f>
        <v>0</v>
      </c>
    </row>
    <row r="32" spans="1:10" ht="18" customHeight="1" thickBot="1" x14ac:dyDescent="0.3">
      <c r="A32" s="11"/>
      <c r="B32" s="48"/>
      <c r="C32" s="117"/>
      <c r="D32" s="124"/>
      <c r="E32" s="84"/>
      <c r="F32" s="85"/>
      <c r="G32" s="185" t="s">
        <v>41</v>
      </c>
      <c r="H32" s="186"/>
      <c r="I32" s="187"/>
      <c r="J32" s="188"/>
    </row>
    <row r="33" spans="1:10" ht="18" customHeight="1" thickTop="1" x14ac:dyDescent="0.25">
      <c r="A33" s="11"/>
      <c r="B33" s="101"/>
      <c r="C33" s="102"/>
      <c r="D33" s="141" t="s">
        <v>55</v>
      </c>
      <c r="E33" s="15"/>
      <c r="F33" s="15"/>
      <c r="G33" s="14"/>
      <c r="H33" s="141" t="s">
        <v>56</v>
      </c>
      <c r="I33" s="30"/>
      <c r="J33" s="34"/>
    </row>
    <row r="34" spans="1:10" ht="18" customHeight="1" x14ac:dyDescent="0.25">
      <c r="A34" s="11"/>
      <c r="B34" s="25"/>
      <c r="C34" s="21"/>
      <c r="D34" s="14"/>
      <c r="E34" s="14"/>
      <c r="F34" s="14"/>
      <c r="G34" s="14"/>
      <c r="H34" s="14"/>
      <c r="I34" s="30"/>
      <c r="J34" s="34"/>
    </row>
    <row r="35" spans="1:10" ht="18" customHeight="1" x14ac:dyDescent="0.25">
      <c r="A35" s="11"/>
      <c r="B35" s="26"/>
      <c r="C35" s="22"/>
      <c r="D35" s="3"/>
      <c r="E35" s="3"/>
      <c r="F35" s="3"/>
      <c r="G35" s="3"/>
      <c r="H35" s="3"/>
      <c r="I35" s="11"/>
      <c r="J35" s="35"/>
    </row>
    <row r="36" spans="1:10" ht="18" customHeight="1" x14ac:dyDescent="0.25">
      <c r="A36" s="11"/>
      <c r="B36" s="26"/>
      <c r="C36" s="22"/>
      <c r="D36" s="3"/>
      <c r="E36" s="3"/>
      <c r="F36" s="3"/>
      <c r="G36" s="3"/>
      <c r="H36" s="3"/>
      <c r="I36" s="11"/>
      <c r="J36" s="35"/>
    </row>
    <row r="37" spans="1:10" ht="18" customHeight="1" x14ac:dyDescent="0.25">
      <c r="A37" s="11"/>
      <c r="B37" s="26"/>
      <c r="C37" s="22"/>
      <c r="D37" s="3"/>
      <c r="E37" s="3"/>
      <c r="F37" s="3"/>
      <c r="G37" s="3"/>
      <c r="H37" s="3"/>
      <c r="I37" s="11"/>
      <c r="J37" s="35"/>
    </row>
    <row r="38" spans="1:10" ht="18" customHeight="1" x14ac:dyDescent="0.25">
      <c r="A38" s="11"/>
      <c r="B38" s="26"/>
      <c r="C38" s="22"/>
      <c r="D38" s="3"/>
      <c r="E38" s="3"/>
      <c r="F38" s="3"/>
      <c r="G38" s="3"/>
      <c r="H38" s="3"/>
      <c r="I38" s="11"/>
      <c r="J38" s="35"/>
    </row>
    <row r="39" spans="1:10" ht="18" customHeight="1" x14ac:dyDescent="0.25">
      <c r="A39" s="11"/>
      <c r="B39" s="26"/>
      <c r="C39" s="22"/>
      <c r="D39" s="3"/>
      <c r="E39" s="3"/>
      <c r="F39" s="3"/>
      <c r="G39" s="3"/>
      <c r="H39" s="3"/>
      <c r="I39" s="11"/>
      <c r="J39" s="35"/>
    </row>
    <row r="40" spans="1:10" ht="18" customHeight="1" thickBot="1" x14ac:dyDescent="0.3">
      <c r="A40" s="11"/>
      <c r="B40" s="83"/>
      <c r="C40" s="84"/>
      <c r="D40" s="12"/>
      <c r="E40" s="12"/>
      <c r="F40" s="12"/>
      <c r="G40" s="12"/>
      <c r="H40" s="12"/>
      <c r="I40" s="85"/>
      <c r="J40" s="86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pageMargins left="0.7" right="0.7" top="0.75" bottom="0.75" header="0.3" footer="0.3"/>
  <pageSetup paperSize="9" scale="9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"/>
  <sheetViews>
    <sheetView workbookViewId="0">
      <selection activeCell="B4" sqref="B4"/>
    </sheetView>
  </sheetViews>
  <sheetFormatPr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13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37" t="s">
        <v>1</v>
      </c>
      <c r="C2" s="38"/>
      <c r="D2" s="39"/>
      <c r="E2" s="39"/>
      <c r="F2" s="39"/>
      <c r="G2" s="43"/>
      <c r="H2" s="16"/>
      <c r="I2" s="27"/>
      <c r="J2" s="31"/>
    </row>
    <row r="3" spans="1:23" ht="18" customHeight="1" x14ac:dyDescent="0.25">
      <c r="A3" s="11"/>
      <c r="B3" s="40" t="s">
        <v>15</v>
      </c>
      <c r="C3" s="41"/>
      <c r="D3" s="42"/>
      <c r="E3" s="42"/>
      <c r="F3" s="42"/>
      <c r="G3" s="17"/>
      <c r="H3" s="17"/>
      <c r="I3" s="28"/>
      <c r="J3" s="32"/>
    </row>
    <row r="4" spans="1:23" ht="18" customHeight="1" x14ac:dyDescent="0.25">
      <c r="A4" s="11"/>
      <c r="B4" s="23"/>
      <c r="C4" s="20"/>
      <c r="D4" s="17"/>
      <c r="E4" s="17"/>
      <c r="F4" s="17"/>
      <c r="G4" s="17"/>
      <c r="H4" s="17"/>
      <c r="I4" s="44" t="s">
        <v>16</v>
      </c>
      <c r="J4" s="32"/>
    </row>
    <row r="5" spans="1:23" ht="18" customHeight="1" thickBot="1" x14ac:dyDescent="0.3">
      <c r="A5" s="11"/>
      <c r="B5" s="45" t="s">
        <v>17</v>
      </c>
      <c r="C5" s="20"/>
      <c r="D5" s="17"/>
      <c r="E5" s="17"/>
      <c r="F5" s="46" t="s">
        <v>18</v>
      </c>
      <c r="G5" s="17"/>
      <c r="H5" s="17"/>
      <c r="I5" s="44" t="s">
        <v>19</v>
      </c>
      <c r="J5" s="47" t="s">
        <v>20</v>
      </c>
    </row>
    <row r="6" spans="1:23" ht="18" customHeight="1" thickTop="1" x14ac:dyDescent="0.25">
      <c r="A6" s="11"/>
      <c r="B6" s="56" t="s">
        <v>21</v>
      </c>
      <c r="C6" s="52"/>
      <c r="D6" s="53"/>
      <c r="E6" s="53"/>
      <c r="F6" s="53"/>
      <c r="G6" s="57" t="s">
        <v>22</v>
      </c>
      <c r="H6" s="53"/>
      <c r="I6" s="54"/>
      <c r="J6" s="55"/>
    </row>
    <row r="7" spans="1:23" ht="18" customHeight="1" x14ac:dyDescent="0.25">
      <c r="A7" s="11"/>
      <c r="B7" s="48"/>
      <c r="C7" s="49"/>
      <c r="D7" s="18"/>
      <c r="E7" s="18"/>
      <c r="F7" s="18"/>
      <c r="G7" s="58" t="s">
        <v>23</v>
      </c>
      <c r="H7" s="18"/>
      <c r="I7" s="29"/>
      <c r="J7" s="50"/>
    </row>
    <row r="8" spans="1:23" ht="18" customHeight="1" x14ac:dyDescent="0.25">
      <c r="A8" s="11"/>
      <c r="B8" s="45" t="s">
        <v>24</v>
      </c>
      <c r="C8" s="20"/>
      <c r="D8" s="17"/>
      <c r="E8" s="17"/>
      <c r="F8" s="17"/>
      <c r="G8" s="46" t="s">
        <v>22</v>
      </c>
      <c r="H8" s="17"/>
      <c r="I8" s="28"/>
      <c r="J8" s="32"/>
    </row>
    <row r="9" spans="1:23" ht="18" customHeight="1" x14ac:dyDescent="0.25">
      <c r="A9" s="11"/>
      <c r="B9" s="23"/>
      <c r="C9" s="20"/>
      <c r="D9" s="17"/>
      <c r="E9" s="17"/>
      <c r="F9" s="17"/>
      <c r="G9" s="46" t="s">
        <v>23</v>
      </c>
      <c r="H9" s="17"/>
      <c r="I9" s="28"/>
      <c r="J9" s="32"/>
    </row>
    <row r="10" spans="1:23" ht="18" customHeight="1" x14ac:dyDescent="0.25">
      <c r="A10" s="11"/>
      <c r="B10" s="45" t="s">
        <v>25</v>
      </c>
      <c r="C10" s="20"/>
      <c r="D10" s="17"/>
      <c r="E10" s="17"/>
      <c r="F10" s="17"/>
      <c r="G10" s="46" t="s">
        <v>22</v>
      </c>
      <c r="H10" s="17"/>
      <c r="I10" s="28"/>
      <c r="J10" s="32"/>
    </row>
    <row r="11" spans="1:23" ht="18" customHeight="1" thickBot="1" x14ac:dyDescent="0.3">
      <c r="A11" s="11"/>
      <c r="B11" s="23"/>
      <c r="C11" s="20"/>
      <c r="D11" s="17"/>
      <c r="E11" s="17"/>
      <c r="F11" s="17"/>
      <c r="G11" s="46" t="s">
        <v>23</v>
      </c>
      <c r="H11" s="17"/>
      <c r="I11" s="28"/>
      <c r="J11" s="32"/>
    </row>
    <row r="12" spans="1:23" ht="18" customHeight="1" thickTop="1" x14ac:dyDescent="0.25">
      <c r="A12" s="11"/>
      <c r="B12" s="51"/>
      <c r="C12" s="52"/>
      <c r="D12" s="53"/>
      <c r="E12" s="53"/>
      <c r="F12" s="53"/>
      <c r="G12" s="53"/>
      <c r="H12" s="53"/>
      <c r="I12" s="54"/>
      <c r="J12" s="55"/>
    </row>
    <row r="13" spans="1:23" ht="18" customHeight="1" x14ac:dyDescent="0.25">
      <c r="A13" s="11"/>
      <c r="B13" s="48"/>
      <c r="C13" s="49"/>
      <c r="D13" s="18"/>
      <c r="E13" s="18"/>
      <c r="F13" s="18"/>
      <c r="G13" s="18"/>
      <c r="H13" s="18"/>
      <c r="I13" s="29"/>
      <c r="J13" s="50"/>
    </row>
    <row r="14" spans="1:23" ht="18" customHeight="1" thickBot="1" x14ac:dyDescent="0.3">
      <c r="A14" s="11"/>
      <c r="B14" s="23"/>
      <c r="C14" s="20"/>
      <c r="D14" s="17"/>
      <c r="E14" s="17"/>
      <c r="F14" s="17"/>
      <c r="G14" s="17"/>
      <c r="H14" s="17"/>
      <c r="I14" s="28"/>
      <c r="J14" s="32"/>
    </row>
    <row r="15" spans="1:23" ht="18" customHeight="1" thickTop="1" x14ac:dyDescent="0.25">
      <c r="A15" s="11"/>
      <c r="B15" s="91" t="s">
        <v>26</v>
      </c>
      <c r="C15" s="92" t="s">
        <v>6</v>
      </c>
      <c r="D15" s="92" t="s">
        <v>52</v>
      </c>
      <c r="E15" s="93" t="s">
        <v>53</v>
      </c>
      <c r="F15" s="105" t="s">
        <v>54</v>
      </c>
      <c r="G15" s="59" t="s">
        <v>31</v>
      </c>
      <c r="H15" s="62" t="s">
        <v>32</v>
      </c>
      <c r="I15" s="27"/>
      <c r="J15" s="55"/>
    </row>
    <row r="16" spans="1:23" ht="18" customHeight="1" x14ac:dyDescent="0.25">
      <c r="A16" s="11"/>
      <c r="B16" s="94">
        <v>1</v>
      </c>
      <c r="C16" s="95" t="s">
        <v>27</v>
      </c>
      <c r="D16" s="96"/>
      <c r="E16" s="97"/>
      <c r="F16" s="106"/>
      <c r="G16" s="60">
        <v>6</v>
      </c>
      <c r="H16" s="115" t="s">
        <v>33</v>
      </c>
      <c r="I16" s="129"/>
      <c r="J16" s="126">
        <v>0</v>
      </c>
    </row>
    <row r="17" spans="1:26" ht="18" customHeight="1" x14ac:dyDescent="0.25">
      <c r="A17" s="11"/>
      <c r="B17" s="67">
        <v>2</v>
      </c>
      <c r="C17" s="71" t="s">
        <v>28</v>
      </c>
      <c r="D17" s="78"/>
      <c r="E17" s="76"/>
      <c r="F17" s="81"/>
      <c r="G17" s="61">
        <v>7</v>
      </c>
      <c r="H17" s="116" t="s">
        <v>34</v>
      </c>
      <c r="I17" s="129"/>
      <c r="J17" s="127">
        <f>'SO 6028'!Z104</f>
        <v>0</v>
      </c>
    </row>
    <row r="18" spans="1:26" ht="18" customHeight="1" x14ac:dyDescent="0.25">
      <c r="A18" s="11"/>
      <c r="B18" s="68">
        <v>3</v>
      </c>
      <c r="C18" s="72" t="s">
        <v>29</v>
      </c>
      <c r="D18" s="79">
        <f>'Rekap 6028'!B13</f>
        <v>0</v>
      </c>
      <c r="E18" s="77">
        <f>'Rekap 6028'!C13</f>
        <v>0</v>
      </c>
      <c r="F18" s="82">
        <f>'Rekap 6028'!D13</f>
        <v>0</v>
      </c>
      <c r="G18" s="61">
        <v>8</v>
      </c>
      <c r="H18" s="116" t="s">
        <v>35</v>
      </c>
      <c r="I18" s="129"/>
      <c r="J18" s="127">
        <v>0</v>
      </c>
    </row>
    <row r="19" spans="1:26" ht="18" customHeight="1" x14ac:dyDescent="0.25">
      <c r="A19" s="11"/>
      <c r="B19" s="68">
        <v>4</v>
      </c>
      <c r="C19" s="73"/>
      <c r="D19" s="79"/>
      <c r="E19" s="77"/>
      <c r="F19" s="82"/>
      <c r="G19" s="61">
        <v>9</v>
      </c>
      <c r="H19" s="125"/>
      <c r="I19" s="129"/>
      <c r="J19" s="128"/>
    </row>
    <row r="20" spans="1:26" ht="18" customHeight="1" thickBot="1" x14ac:dyDescent="0.3">
      <c r="A20" s="11"/>
      <c r="B20" s="68">
        <v>5</v>
      </c>
      <c r="C20" s="74" t="s">
        <v>30</v>
      </c>
      <c r="D20" s="80"/>
      <c r="E20" s="100"/>
      <c r="F20" s="107">
        <f>SUM(F16:F19)</f>
        <v>0</v>
      </c>
      <c r="G20" s="61">
        <v>10</v>
      </c>
      <c r="H20" s="116" t="s">
        <v>30</v>
      </c>
      <c r="I20" s="131"/>
      <c r="J20" s="99">
        <f>SUM(J16:J19)</f>
        <v>0</v>
      </c>
    </row>
    <row r="21" spans="1:26" ht="18" customHeight="1" thickTop="1" x14ac:dyDescent="0.25">
      <c r="A21" s="11"/>
      <c r="B21" s="65" t="s">
        <v>42</v>
      </c>
      <c r="C21" s="69" t="s">
        <v>7</v>
      </c>
      <c r="D21" s="75"/>
      <c r="E21" s="19"/>
      <c r="F21" s="98"/>
      <c r="G21" s="65" t="s">
        <v>48</v>
      </c>
      <c r="H21" s="62" t="s">
        <v>7</v>
      </c>
      <c r="I21" s="29"/>
      <c r="J21" s="132"/>
    </row>
    <row r="22" spans="1:26" ht="18" customHeight="1" x14ac:dyDescent="0.25">
      <c r="A22" s="11"/>
      <c r="B22" s="60">
        <v>11</v>
      </c>
      <c r="C22" s="63" t="s">
        <v>43</v>
      </c>
      <c r="D22" s="87"/>
      <c r="E22" s="89" t="s">
        <v>46</v>
      </c>
      <c r="F22" s="81">
        <f>((F16*U22*0)+(F17*V22*0)+(F18*W22*0))/100</f>
        <v>0</v>
      </c>
      <c r="G22" s="60">
        <v>16</v>
      </c>
      <c r="H22" s="115" t="s">
        <v>49</v>
      </c>
      <c r="I22" s="130" t="s">
        <v>46</v>
      </c>
      <c r="J22" s="126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1"/>
      <c r="B23" s="61">
        <v>12</v>
      </c>
      <c r="C23" s="64" t="s">
        <v>44</v>
      </c>
      <c r="D23" s="66"/>
      <c r="E23" s="89" t="s">
        <v>47</v>
      </c>
      <c r="F23" s="82">
        <f>((F16*U23*0)+(F17*V23*0)+(F18*W23*0))/100</f>
        <v>0</v>
      </c>
      <c r="G23" s="61">
        <v>17</v>
      </c>
      <c r="H23" s="116" t="s">
        <v>50</v>
      </c>
      <c r="I23" s="130" t="s">
        <v>46</v>
      </c>
      <c r="J23" s="127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1"/>
      <c r="B24" s="61">
        <v>13</v>
      </c>
      <c r="C24" s="64" t="s">
        <v>45</v>
      </c>
      <c r="D24" s="66"/>
      <c r="E24" s="89" t="s">
        <v>46</v>
      </c>
      <c r="F24" s="82">
        <f>((F16*U24*0)+(F17*V24*0)+(F18*W24*0))/100</f>
        <v>0</v>
      </c>
      <c r="G24" s="61">
        <v>18</v>
      </c>
      <c r="H24" s="116" t="s">
        <v>51</v>
      </c>
      <c r="I24" s="130" t="s">
        <v>47</v>
      </c>
      <c r="J24" s="127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1"/>
      <c r="B25" s="61">
        <v>14</v>
      </c>
      <c r="C25" s="20"/>
      <c r="D25" s="66"/>
      <c r="E25" s="90"/>
      <c r="F25" s="88"/>
      <c r="G25" s="61">
        <v>19</v>
      </c>
      <c r="H25" s="125"/>
      <c r="I25" s="129"/>
      <c r="J25" s="128"/>
    </row>
    <row r="26" spans="1:26" ht="18" customHeight="1" thickBot="1" x14ac:dyDescent="0.3">
      <c r="A26" s="11"/>
      <c r="B26" s="61">
        <v>15</v>
      </c>
      <c r="C26" s="64"/>
      <c r="D26" s="66"/>
      <c r="E26" s="66"/>
      <c r="F26" s="108"/>
      <c r="G26" s="61">
        <v>20</v>
      </c>
      <c r="H26" s="116" t="s">
        <v>30</v>
      </c>
      <c r="I26" s="131"/>
      <c r="J26" s="99">
        <f>SUM(J22:J25)+SUM(F22:F25)</f>
        <v>0</v>
      </c>
    </row>
    <row r="27" spans="1:26" ht="18" customHeight="1" thickTop="1" x14ac:dyDescent="0.25">
      <c r="A27" s="11"/>
      <c r="B27" s="101"/>
      <c r="C27" s="143" t="s">
        <v>57</v>
      </c>
      <c r="D27" s="136"/>
      <c r="E27" s="102"/>
      <c r="F27" s="30"/>
      <c r="G27" s="109" t="s">
        <v>36</v>
      </c>
      <c r="H27" s="104" t="s">
        <v>37</v>
      </c>
      <c r="I27" s="29"/>
      <c r="J27" s="33"/>
    </row>
    <row r="28" spans="1:26" ht="18" customHeight="1" x14ac:dyDescent="0.25">
      <c r="A28" s="11"/>
      <c r="B28" s="26"/>
      <c r="C28" s="134"/>
      <c r="D28" s="137"/>
      <c r="E28" s="22"/>
      <c r="F28" s="11"/>
      <c r="G28" s="110">
        <v>21</v>
      </c>
      <c r="H28" s="114" t="s">
        <v>38</v>
      </c>
      <c r="I28" s="122"/>
      <c r="J28" s="118">
        <f>F20+J20+F26+J26</f>
        <v>0</v>
      </c>
    </row>
    <row r="29" spans="1:26" ht="18" customHeight="1" x14ac:dyDescent="0.25">
      <c r="A29" s="11"/>
      <c r="B29" s="83"/>
      <c r="C29" s="135"/>
      <c r="D29" s="138"/>
      <c r="E29" s="22"/>
      <c r="F29" s="11"/>
      <c r="G29" s="60">
        <v>22</v>
      </c>
      <c r="H29" s="115" t="s">
        <v>39</v>
      </c>
      <c r="I29" s="123">
        <f>J28-SUM('SO 6028'!K9:'SO 6028'!K103)</f>
        <v>0</v>
      </c>
      <c r="J29" s="119">
        <f>ROUND(((ROUND(I29,2)*20)*1/100),2)</f>
        <v>0</v>
      </c>
    </row>
    <row r="30" spans="1:26" ht="18" customHeight="1" x14ac:dyDescent="0.25">
      <c r="A30" s="11"/>
      <c r="B30" s="23"/>
      <c r="C30" s="125"/>
      <c r="D30" s="129"/>
      <c r="E30" s="22"/>
      <c r="F30" s="11"/>
      <c r="G30" s="61">
        <v>23</v>
      </c>
      <c r="H30" s="116" t="s">
        <v>40</v>
      </c>
      <c r="I30" s="89">
        <f>SUM('SO 6028'!K9:'SO 6028'!K103)</f>
        <v>0</v>
      </c>
      <c r="J30" s="120">
        <f>ROUND(((ROUND(I30,2)*0)/100),2)</f>
        <v>0</v>
      </c>
    </row>
    <row r="31" spans="1:26" ht="18" customHeight="1" x14ac:dyDescent="0.25">
      <c r="A31" s="11"/>
      <c r="B31" s="24"/>
      <c r="C31" s="139"/>
      <c r="D31" s="140"/>
      <c r="E31" s="22"/>
      <c r="F31" s="11"/>
      <c r="G31" s="110">
        <v>24</v>
      </c>
      <c r="H31" s="114" t="s">
        <v>30</v>
      </c>
      <c r="I31" s="113"/>
      <c r="J31" s="133">
        <f>SUM(J28:J30)</f>
        <v>0</v>
      </c>
    </row>
    <row r="32" spans="1:26" ht="18" customHeight="1" thickBot="1" x14ac:dyDescent="0.3">
      <c r="A32" s="11"/>
      <c r="B32" s="48"/>
      <c r="C32" s="117"/>
      <c r="D32" s="124"/>
      <c r="E32" s="84"/>
      <c r="F32" s="85"/>
      <c r="G32" s="60" t="s">
        <v>41</v>
      </c>
      <c r="H32" s="117"/>
      <c r="I32" s="124"/>
      <c r="J32" s="121"/>
    </row>
    <row r="33" spans="1:10" ht="18" customHeight="1" thickTop="1" x14ac:dyDescent="0.25">
      <c r="A33" s="11"/>
      <c r="B33" s="101"/>
      <c r="C33" s="102"/>
      <c r="D33" s="141" t="s">
        <v>55</v>
      </c>
      <c r="E33" s="15"/>
      <c r="F33" s="103"/>
      <c r="G33" s="111">
        <v>26</v>
      </c>
      <c r="H33" s="142" t="s">
        <v>56</v>
      </c>
      <c r="I33" s="30"/>
      <c r="J33" s="112"/>
    </row>
    <row r="34" spans="1:10" ht="18" customHeight="1" x14ac:dyDescent="0.25">
      <c r="A34" s="11"/>
      <c r="B34" s="25"/>
      <c r="C34" s="21"/>
      <c r="D34" s="14"/>
      <c r="E34" s="14"/>
      <c r="F34" s="14"/>
      <c r="G34" s="14"/>
      <c r="H34" s="14"/>
      <c r="I34" s="30"/>
      <c r="J34" s="34"/>
    </row>
    <row r="35" spans="1:10" ht="18" customHeight="1" x14ac:dyDescent="0.25">
      <c r="A35" s="11"/>
      <c r="B35" s="26"/>
      <c r="C35" s="22"/>
      <c r="D35" s="3"/>
      <c r="E35" s="3"/>
      <c r="F35" s="3"/>
      <c r="G35" s="3"/>
      <c r="H35" s="3"/>
      <c r="I35" s="11"/>
      <c r="J35" s="35"/>
    </row>
    <row r="36" spans="1:10" ht="18" customHeight="1" x14ac:dyDescent="0.25">
      <c r="A36" s="11"/>
      <c r="B36" s="26"/>
      <c r="C36" s="22"/>
      <c r="D36" s="3"/>
      <c r="E36" s="3"/>
      <c r="F36" s="3"/>
      <c r="G36" s="3"/>
      <c r="H36" s="3"/>
      <c r="I36" s="11"/>
      <c r="J36" s="35"/>
    </row>
    <row r="37" spans="1:10" ht="18" customHeight="1" x14ac:dyDescent="0.25">
      <c r="A37" s="11"/>
      <c r="B37" s="26"/>
      <c r="C37" s="22"/>
      <c r="D37" s="3"/>
      <c r="E37" s="3"/>
      <c r="F37" s="3"/>
      <c r="G37" s="3"/>
      <c r="H37" s="3"/>
      <c r="I37" s="11"/>
      <c r="J37" s="35"/>
    </row>
    <row r="38" spans="1:10" ht="18" customHeight="1" x14ac:dyDescent="0.25">
      <c r="A38" s="11"/>
      <c r="B38" s="26"/>
      <c r="C38" s="22"/>
      <c r="D38" s="3"/>
      <c r="E38" s="3"/>
      <c r="F38" s="3"/>
      <c r="G38" s="3"/>
      <c r="H38" s="3"/>
      <c r="I38" s="11"/>
      <c r="J38" s="35"/>
    </row>
    <row r="39" spans="1:10" ht="18" customHeight="1" x14ac:dyDescent="0.25">
      <c r="A39" s="11"/>
      <c r="B39" s="26"/>
      <c r="C39" s="22"/>
      <c r="D39" s="3"/>
      <c r="E39" s="3"/>
      <c r="F39" s="3"/>
      <c r="G39" s="3"/>
      <c r="H39" s="3"/>
      <c r="I39" s="11"/>
      <c r="J39" s="35"/>
    </row>
    <row r="40" spans="1:10" ht="18" customHeight="1" thickBot="1" x14ac:dyDescent="0.3">
      <c r="A40" s="11"/>
      <c r="B40" s="83"/>
      <c r="C40" s="84"/>
      <c r="D40" s="12"/>
      <c r="E40" s="12"/>
      <c r="F40" s="12"/>
      <c r="G40" s="12"/>
      <c r="H40" s="12"/>
      <c r="I40" s="85"/>
      <c r="J40" s="86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pageMargins left="0.7" right="0.7" top="0.75" bottom="0.75" header="0.3" footer="0.3"/>
  <pageSetup paperSize="9" scale="9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/>
  </sheetViews>
  <sheetFormatPr defaultRowHeight="15" x14ac:dyDescent="0.25"/>
  <cols>
    <col min="1" max="1" width="40.7109375" customWidth="1"/>
    <col min="2" max="4" width="12.7109375" customWidth="1"/>
    <col min="5" max="6" width="15.7109375" customWidth="1"/>
    <col min="10" max="26" width="0" hidden="1" customWidth="1"/>
  </cols>
  <sheetData>
    <row r="1" spans="1:26" x14ac:dyDescent="0.25">
      <c r="A1" s="145" t="s">
        <v>21</v>
      </c>
      <c r="B1" s="144"/>
      <c r="C1" s="144"/>
      <c r="D1" s="145" t="s">
        <v>18</v>
      </c>
      <c r="E1" s="144"/>
      <c r="F1" s="144"/>
      <c r="W1">
        <v>30.126000000000001</v>
      </c>
    </row>
    <row r="2" spans="1:26" x14ac:dyDescent="0.25">
      <c r="A2" s="145" t="s">
        <v>25</v>
      </c>
      <c r="B2" s="144"/>
      <c r="C2" s="144"/>
      <c r="D2" s="145" t="s">
        <v>16</v>
      </c>
      <c r="E2" s="144"/>
      <c r="F2" s="144"/>
    </row>
    <row r="3" spans="1:26" x14ac:dyDescent="0.25">
      <c r="A3" s="145" t="s">
        <v>24</v>
      </c>
      <c r="B3" s="144"/>
      <c r="C3" s="144"/>
      <c r="D3" s="145" t="s">
        <v>61</v>
      </c>
      <c r="E3" s="144"/>
      <c r="F3" s="144"/>
    </row>
    <row r="4" spans="1:26" x14ac:dyDescent="0.25">
      <c r="A4" s="145" t="s">
        <v>1</v>
      </c>
      <c r="B4" s="144"/>
      <c r="C4" s="144"/>
      <c r="D4" s="144"/>
      <c r="E4" s="144"/>
      <c r="F4" s="144"/>
    </row>
    <row r="5" spans="1:26" x14ac:dyDescent="0.25">
      <c r="A5" s="145" t="s">
        <v>15</v>
      </c>
      <c r="B5" s="144"/>
      <c r="C5" s="144"/>
      <c r="D5" s="144"/>
      <c r="E5" s="144"/>
      <c r="F5" s="144"/>
    </row>
    <row r="6" spans="1:26" x14ac:dyDescent="0.25">
      <c r="A6" s="144"/>
      <c r="B6" s="144"/>
      <c r="C6" s="144"/>
      <c r="D6" s="144"/>
      <c r="E6" s="144"/>
      <c r="F6" s="144"/>
    </row>
    <row r="7" spans="1:26" x14ac:dyDescent="0.25">
      <c r="A7" s="144"/>
      <c r="B7" s="144"/>
      <c r="C7" s="144"/>
      <c r="D7" s="144"/>
      <c r="E7" s="144"/>
      <c r="F7" s="144"/>
    </row>
    <row r="8" spans="1:26" x14ac:dyDescent="0.25">
      <c r="A8" s="146" t="s">
        <v>62</v>
      </c>
      <c r="B8" s="144"/>
      <c r="C8" s="144"/>
      <c r="D8" s="144"/>
      <c r="E8" s="144"/>
      <c r="F8" s="144"/>
    </row>
    <row r="9" spans="1:26" x14ac:dyDescent="0.25">
      <c r="A9" s="147" t="s">
        <v>58</v>
      </c>
      <c r="B9" s="147" t="s">
        <v>52</v>
      </c>
      <c r="C9" s="147" t="s">
        <v>53</v>
      </c>
      <c r="D9" s="147" t="s">
        <v>30</v>
      </c>
      <c r="E9" s="147" t="s">
        <v>59</v>
      </c>
      <c r="F9" s="147" t="s">
        <v>60</v>
      </c>
    </row>
    <row r="10" spans="1:26" x14ac:dyDescent="0.25">
      <c r="A10" s="154" t="s">
        <v>63</v>
      </c>
      <c r="B10" s="155"/>
      <c r="C10" s="151"/>
      <c r="D10" s="151"/>
      <c r="E10" s="152"/>
      <c r="F10" s="152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</row>
    <row r="11" spans="1:26" x14ac:dyDescent="0.25">
      <c r="A11" s="156" t="s">
        <v>64</v>
      </c>
      <c r="B11" s="157">
        <f>'SO 6028'!L95</f>
        <v>0</v>
      </c>
      <c r="C11" s="157">
        <f>'SO 6028'!M95</f>
        <v>0</v>
      </c>
      <c r="D11" s="157">
        <f>'SO 6028'!I95</f>
        <v>0</v>
      </c>
      <c r="E11" s="158">
        <f>'SO 6028'!P95</f>
        <v>0</v>
      </c>
      <c r="F11" s="158">
        <f>'SO 6028'!S95</f>
        <v>0</v>
      </c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</row>
    <row r="12" spans="1:26" x14ac:dyDescent="0.25">
      <c r="A12" s="156" t="s">
        <v>65</v>
      </c>
      <c r="B12" s="157">
        <f>'SO 6028'!L101</f>
        <v>0</v>
      </c>
      <c r="C12" s="157">
        <f>'SO 6028'!M101</f>
        <v>0</v>
      </c>
      <c r="D12" s="157">
        <f>'SO 6028'!I101</f>
        <v>0</v>
      </c>
      <c r="E12" s="158">
        <f>'SO 6028'!P101</f>
        <v>0</v>
      </c>
      <c r="F12" s="158">
        <f>'SO 6028'!S101</f>
        <v>0</v>
      </c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</row>
    <row r="13" spans="1:26" x14ac:dyDescent="0.25">
      <c r="A13" s="2" t="s">
        <v>63</v>
      </c>
      <c r="B13" s="159">
        <f>'SO 6028'!L103</f>
        <v>0</v>
      </c>
      <c r="C13" s="159">
        <f>'SO 6028'!M103</f>
        <v>0</v>
      </c>
      <c r="D13" s="159">
        <f>'SO 6028'!I103</f>
        <v>0</v>
      </c>
      <c r="E13" s="160">
        <f>'SO 6028'!P103</f>
        <v>0</v>
      </c>
      <c r="F13" s="160">
        <f>'SO 6028'!S103</f>
        <v>0</v>
      </c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</row>
    <row r="14" spans="1:26" x14ac:dyDescent="0.25">
      <c r="A14" s="1"/>
      <c r="B14" s="149"/>
      <c r="C14" s="149"/>
      <c r="D14" s="149"/>
      <c r="E14" s="148"/>
      <c r="F14" s="148"/>
    </row>
    <row r="15" spans="1:26" x14ac:dyDescent="0.25">
      <c r="A15" s="2" t="s">
        <v>66</v>
      </c>
      <c r="B15" s="159">
        <f>'SO 6028'!L104</f>
        <v>0</v>
      </c>
      <c r="C15" s="159">
        <f>'SO 6028'!M104</f>
        <v>0</v>
      </c>
      <c r="D15" s="159">
        <f>'SO 6028'!I104</f>
        <v>0</v>
      </c>
      <c r="E15" s="160">
        <f>'SO 6028'!P104</f>
        <v>0</v>
      </c>
      <c r="F15" s="160">
        <f>'SO 6028'!S104</f>
        <v>0</v>
      </c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</row>
    <row r="16" spans="1:26" x14ac:dyDescent="0.25">
      <c r="A16" s="1"/>
      <c r="B16" s="149"/>
      <c r="C16" s="149"/>
      <c r="D16" s="149"/>
      <c r="E16" s="148"/>
      <c r="F16" s="148"/>
    </row>
    <row r="17" spans="1:6" x14ac:dyDescent="0.25">
      <c r="A17" s="1"/>
      <c r="B17" s="149"/>
      <c r="C17" s="149"/>
      <c r="D17" s="149"/>
      <c r="E17" s="148"/>
      <c r="F17" s="148"/>
    </row>
    <row r="18" spans="1:6" x14ac:dyDescent="0.25">
      <c r="A18" s="1"/>
      <c r="B18" s="149"/>
      <c r="C18" s="149"/>
      <c r="D18" s="149"/>
      <c r="E18" s="148"/>
      <c r="F18" s="148"/>
    </row>
    <row r="19" spans="1:6" x14ac:dyDescent="0.25">
      <c r="A19" s="1"/>
      <c r="B19" s="149"/>
      <c r="C19" s="149"/>
      <c r="D19" s="149"/>
      <c r="E19" s="148"/>
      <c r="F19" s="148"/>
    </row>
    <row r="20" spans="1:6" x14ac:dyDescent="0.25">
      <c r="A20" s="1"/>
      <c r="B20" s="149"/>
      <c r="C20" s="149"/>
      <c r="D20" s="149"/>
      <c r="E20" s="148"/>
      <c r="F20" s="148"/>
    </row>
    <row r="21" spans="1:6" x14ac:dyDescent="0.25">
      <c r="A21" s="1"/>
      <c r="B21" s="149"/>
      <c r="C21" s="149"/>
      <c r="D21" s="149"/>
      <c r="E21" s="148"/>
      <c r="F21" s="148"/>
    </row>
    <row r="22" spans="1:6" x14ac:dyDescent="0.25">
      <c r="A22" s="1"/>
      <c r="B22" s="149"/>
      <c r="C22" s="149"/>
      <c r="D22" s="149"/>
      <c r="E22" s="148"/>
      <c r="F22" s="148"/>
    </row>
    <row r="23" spans="1:6" x14ac:dyDescent="0.25">
      <c r="A23" s="1"/>
      <c r="B23" s="149"/>
      <c r="C23" s="149"/>
      <c r="D23" s="149"/>
      <c r="E23" s="148"/>
      <c r="F23" s="148"/>
    </row>
    <row r="24" spans="1:6" x14ac:dyDescent="0.25">
      <c r="A24" s="1"/>
      <c r="B24" s="149"/>
      <c r="C24" s="149"/>
      <c r="D24" s="149"/>
      <c r="E24" s="148"/>
      <c r="F24" s="148"/>
    </row>
    <row r="25" spans="1:6" x14ac:dyDescent="0.25">
      <c r="A25" s="1"/>
      <c r="B25" s="149"/>
      <c r="C25" s="149"/>
      <c r="D25" s="149"/>
      <c r="E25" s="148"/>
      <c r="F25" s="148"/>
    </row>
    <row r="26" spans="1:6" x14ac:dyDescent="0.25">
      <c r="A26" s="1"/>
      <c r="B26" s="149"/>
      <c r="C26" s="149"/>
      <c r="D26" s="149"/>
      <c r="E26" s="148"/>
      <c r="F26" s="148"/>
    </row>
    <row r="27" spans="1:6" x14ac:dyDescent="0.25">
      <c r="A27" s="1"/>
      <c r="B27" s="149"/>
      <c r="C27" s="149"/>
      <c r="D27" s="149"/>
      <c r="E27" s="148"/>
      <c r="F27" s="148"/>
    </row>
    <row r="28" spans="1:6" x14ac:dyDescent="0.25">
      <c r="A28" s="1"/>
      <c r="B28" s="149"/>
      <c r="C28" s="149"/>
      <c r="D28" s="149"/>
      <c r="E28" s="148"/>
      <c r="F28" s="148"/>
    </row>
    <row r="29" spans="1:6" x14ac:dyDescent="0.25">
      <c r="A29" s="1"/>
      <c r="B29" s="149"/>
      <c r="C29" s="149"/>
      <c r="D29" s="149"/>
      <c r="E29" s="148"/>
      <c r="F29" s="148"/>
    </row>
    <row r="30" spans="1:6" x14ac:dyDescent="0.25">
      <c r="A30" s="1"/>
      <c r="B30" s="149"/>
      <c r="C30" s="149"/>
      <c r="D30" s="149"/>
      <c r="E30" s="148"/>
      <c r="F30" s="148"/>
    </row>
    <row r="31" spans="1:6" x14ac:dyDescent="0.25">
      <c r="A31" s="1"/>
      <c r="B31" s="149"/>
      <c r="C31" s="149"/>
      <c r="D31" s="149"/>
      <c r="E31" s="148"/>
      <c r="F31" s="148"/>
    </row>
    <row r="32" spans="1:6" x14ac:dyDescent="0.25">
      <c r="A32" s="1"/>
      <c r="B32" s="149"/>
      <c r="C32" s="149"/>
      <c r="D32" s="149"/>
      <c r="E32" s="148"/>
      <c r="F32" s="148"/>
    </row>
    <row r="33" spans="1:6" x14ac:dyDescent="0.25">
      <c r="A33" s="1"/>
      <c r="B33" s="149"/>
      <c r="C33" s="149"/>
      <c r="D33" s="149"/>
      <c r="E33" s="148"/>
      <c r="F33" s="148"/>
    </row>
    <row r="34" spans="1:6" x14ac:dyDescent="0.25">
      <c r="A34" s="1"/>
      <c r="B34" s="149"/>
      <c r="C34" s="149"/>
      <c r="D34" s="149"/>
      <c r="E34" s="148"/>
      <c r="F34" s="148"/>
    </row>
    <row r="35" spans="1:6" x14ac:dyDescent="0.25">
      <c r="A35" s="1"/>
      <c r="B35" s="149"/>
      <c r="C35" s="149"/>
      <c r="D35" s="149"/>
      <c r="E35" s="148"/>
      <c r="F35" s="148"/>
    </row>
    <row r="36" spans="1:6" x14ac:dyDescent="0.25">
      <c r="A36" s="1"/>
      <c r="B36" s="149"/>
      <c r="C36" s="149"/>
      <c r="D36" s="149"/>
      <c r="E36" s="148"/>
      <c r="F36" s="148"/>
    </row>
    <row r="37" spans="1:6" x14ac:dyDescent="0.25">
      <c r="A37" s="1"/>
      <c r="B37" s="149"/>
      <c r="C37" s="149"/>
      <c r="D37" s="149"/>
      <c r="E37" s="148"/>
      <c r="F37" s="148"/>
    </row>
    <row r="38" spans="1:6" x14ac:dyDescent="0.25">
      <c r="A38" s="1"/>
      <c r="B38" s="149"/>
      <c r="C38" s="149"/>
      <c r="D38" s="149"/>
      <c r="E38" s="148"/>
      <c r="F38" s="148"/>
    </row>
    <row r="39" spans="1:6" x14ac:dyDescent="0.25">
      <c r="A39" s="1"/>
      <c r="B39" s="149"/>
      <c r="C39" s="149"/>
      <c r="D39" s="149"/>
      <c r="E39" s="148"/>
      <c r="F39" s="148"/>
    </row>
    <row r="40" spans="1:6" x14ac:dyDescent="0.25">
      <c r="A40" s="1"/>
      <c r="B40" s="149"/>
      <c r="C40" s="149"/>
      <c r="D40" s="149"/>
      <c r="E40" s="148"/>
      <c r="F40" s="148"/>
    </row>
    <row r="41" spans="1:6" x14ac:dyDescent="0.25">
      <c r="A41" s="1"/>
      <c r="B41" s="149"/>
      <c r="C41" s="149"/>
      <c r="D41" s="149"/>
      <c r="E41" s="148"/>
      <c r="F41" s="148"/>
    </row>
    <row r="42" spans="1:6" x14ac:dyDescent="0.25">
      <c r="A42" s="1"/>
      <c r="B42" s="149"/>
      <c r="C42" s="149"/>
      <c r="D42" s="149"/>
      <c r="E42" s="148"/>
      <c r="F42" s="148"/>
    </row>
    <row r="43" spans="1:6" x14ac:dyDescent="0.25">
      <c r="A43" s="1"/>
      <c r="B43" s="1"/>
      <c r="C43" s="1"/>
      <c r="D43" s="1"/>
      <c r="E43" s="1"/>
      <c r="F43" s="1"/>
    </row>
    <row r="44" spans="1:6" x14ac:dyDescent="0.25">
      <c r="A44" s="1"/>
      <c r="B44" s="1"/>
      <c r="C44" s="1"/>
      <c r="D44" s="1"/>
      <c r="E44" s="1"/>
      <c r="F44" s="1"/>
    </row>
    <row r="45" spans="1:6" x14ac:dyDescent="0.25">
      <c r="A45" s="1"/>
      <c r="B45" s="1"/>
      <c r="C45" s="1"/>
      <c r="D45" s="1"/>
      <c r="E45" s="1"/>
      <c r="F45" s="1"/>
    </row>
    <row r="46" spans="1:6" x14ac:dyDescent="0.25">
      <c r="A46" s="1"/>
      <c r="B46" s="1"/>
      <c r="C46" s="1"/>
      <c r="D46" s="1"/>
      <c r="E46" s="1"/>
      <c r="F46" s="1"/>
    </row>
    <row r="47" spans="1:6" x14ac:dyDescent="0.25">
      <c r="A47" s="1"/>
      <c r="B47" s="1"/>
      <c r="C47" s="1"/>
      <c r="D47" s="1"/>
      <c r="E47" s="1"/>
      <c r="F47" s="1"/>
    </row>
    <row r="48" spans="1:6" x14ac:dyDescent="0.25">
      <c r="A48" s="1"/>
      <c r="B48" s="1"/>
      <c r="C48" s="1"/>
      <c r="D48" s="1"/>
      <c r="E48" s="1"/>
      <c r="F48" s="1"/>
    </row>
    <row r="49" spans="1:6" x14ac:dyDescent="0.25">
      <c r="A49" s="1"/>
      <c r="B49" s="1"/>
      <c r="C49" s="1"/>
      <c r="D49" s="1"/>
      <c r="E49" s="1"/>
      <c r="F49" s="1"/>
    </row>
    <row r="50" spans="1:6" x14ac:dyDescent="0.25">
      <c r="A50" s="1"/>
      <c r="B50" s="1"/>
      <c r="C50" s="1"/>
      <c r="D50" s="1"/>
      <c r="E50" s="1"/>
      <c r="F50" s="1"/>
    </row>
    <row r="51" spans="1:6" x14ac:dyDescent="0.25">
      <c r="A51" s="1"/>
      <c r="B51" s="1"/>
      <c r="C51" s="1"/>
      <c r="D51" s="1"/>
      <c r="E51" s="1"/>
      <c r="F51" s="1"/>
    </row>
    <row r="52" spans="1:6" x14ac:dyDescent="0.25">
      <c r="A52" s="1"/>
      <c r="B52" s="1"/>
      <c r="C52" s="1"/>
      <c r="D52" s="1"/>
      <c r="E52" s="1"/>
      <c r="F52" s="1"/>
    </row>
    <row r="53" spans="1:6" x14ac:dyDescent="0.25">
      <c r="A53" s="1"/>
      <c r="B53" s="1"/>
      <c r="C53" s="1"/>
      <c r="D53" s="1"/>
      <c r="E53" s="1"/>
      <c r="F53" s="1"/>
    </row>
    <row r="54" spans="1:6" x14ac:dyDescent="0.25">
      <c r="A54" s="1"/>
      <c r="B54" s="1"/>
      <c r="C54" s="1"/>
      <c r="D54" s="1"/>
      <c r="E54" s="1"/>
      <c r="F54" s="1"/>
    </row>
    <row r="55" spans="1:6" x14ac:dyDescent="0.25">
      <c r="A55" s="1"/>
      <c r="B55" s="1"/>
      <c r="C55" s="1"/>
      <c r="D55" s="1"/>
      <c r="E55" s="1"/>
      <c r="F55" s="1"/>
    </row>
    <row r="56" spans="1:6" x14ac:dyDescent="0.25">
      <c r="A56" s="1"/>
      <c r="B56" s="1"/>
      <c r="C56" s="1"/>
      <c r="D56" s="1"/>
      <c r="E56" s="1"/>
      <c r="F56" s="1"/>
    </row>
    <row r="57" spans="1:6" x14ac:dyDescent="0.25">
      <c r="A57" s="1"/>
      <c r="B57" s="1"/>
      <c r="C57" s="1"/>
      <c r="D57" s="1"/>
      <c r="E57" s="1"/>
      <c r="F57" s="1"/>
    </row>
    <row r="58" spans="1:6" x14ac:dyDescent="0.25">
      <c r="A58" s="1"/>
      <c r="B58" s="1"/>
      <c r="C58" s="1"/>
      <c r="D58" s="1"/>
      <c r="E58" s="1"/>
      <c r="F58" s="1"/>
    </row>
    <row r="59" spans="1:6" x14ac:dyDescent="0.25">
      <c r="A59" s="1"/>
      <c r="B59" s="1"/>
      <c r="C59" s="1"/>
      <c r="D59" s="1"/>
      <c r="E59" s="1"/>
      <c r="F59" s="1"/>
    </row>
    <row r="60" spans="1:6" x14ac:dyDescent="0.25">
      <c r="A60" s="1"/>
      <c r="B60" s="1"/>
      <c r="C60" s="1"/>
      <c r="D60" s="1"/>
      <c r="E60" s="1"/>
      <c r="F60" s="1"/>
    </row>
    <row r="61" spans="1:6" x14ac:dyDescent="0.25">
      <c r="A61" s="1"/>
      <c r="B61" s="1"/>
      <c r="C61" s="1"/>
      <c r="D61" s="1"/>
      <c r="E61" s="1"/>
      <c r="F61" s="1"/>
    </row>
    <row r="62" spans="1:6" x14ac:dyDescent="0.25">
      <c r="A62" s="1"/>
      <c r="B62" s="1"/>
      <c r="C62" s="1"/>
      <c r="D62" s="1"/>
      <c r="E62" s="1"/>
      <c r="F62" s="1"/>
    </row>
    <row r="63" spans="1:6" x14ac:dyDescent="0.25">
      <c r="A63" s="1"/>
      <c r="B63" s="1"/>
      <c r="C63" s="1"/>
      <c r="D63" s="1"/>
      <c r="E63" s="1"/>
      <c r="F63" s="1"/>
    </row>
    <row r="64" spans="1:6" x14ac:dyDescent="0.25">
      <c r="A64" s="1"/>
      <c r="B64" s="1"/>
      <c r="C64" s="1"/>
      <c r="D64" s="1"/>
      <c r="E64" s="1"/>
      <c r="F64" s="1"/>
    </row>
    <row r="65" spans="1:6" x14ac:dyDescent="0.25">
      <c r="A65" s="1"/>
      <c r="B65" s="1"/>
      <c r="C65" s="1"/>
      <c r="D65" s="1"/>
      <c r="E65" s="1"/>
      <c r="F65" s="1"/>
    </row>
    <row r="66" spans="1:6" x14ac:dyDescent="0.25">
      <c r="A66" s="1"/>
      <c r="B66" s="1"/>
      <c r="C66" s="1"/>
      <c r="D66" s="1"/>
      <c r="E66" s="1"/>
      <c r="F66" s="1"/>
    </row>
    <row r="67" spans="1:6" x14ac:dyDescent="0.25">
      <c r="A67" s="1"/>
      <c r="B67" s="1"/>
      <c r="C67" s="1"/>
      <c r="D67" s="1"/>
      <c r="E67" s="1"/>
      <c r="F67" s="1"/>
    </row>
    <row r="68" spans="1:6" x14ac:dyDescent="0.25">
      <c r="A68" s="1"/>
      <c r="B68" s="1"/>
      <c r="C68" s="1"/>
      <c r="D68" s="1"/>
      <c r="E68" s="1"/>
      <c r="F68" s="1"/>
    </row>
    <row r="69" spans="1:6" x14ac:dyDescent="0.25">
      <c r="A69" s="1"/>
      <c r="B69" s="1"/>
      <c r="C69" s="1"/>
      <c r="D69" s="1"/>
      <c r="E69" s="1"/>
      <c r="F69" s="1"/>
    </row>
    <row r="70" spans="1:6" x14ac:dyDescent="0.25">
      <c r="A70" s="1"/>
      <c r="B70" s="1"/>
      <c r="C70" s="1"/>
      <c r="D70" s="1"/>
      <c r="E70" s="1"/>
      <c r="F70" s="1"/>
    </row>
    <row r="71" spans="1:6" x14ac:dyDescent="0.25">
      <c r="A71" s="1"/>
      <c r="B71" s="1"/>
      <c r="C71" s="1"/>
      <c r="D71" s="1"/>
      <c r="E71" s="1"/>
      <c r="F71" s="1"/>
    </row>
    <row r="72" spans="1:6" x14ac:dyDescent="0.25">
      <c r="A72" s="1"/>
      <c r="B72" s="1"/>
      <c r="C72" s="1"/>
      <c r="D72" s="1"/>
      <c r="E72" s="1"/>
      <c r="F72" s="1"/>
    </row>
    <row r="73" spans="1:6" x14ac:dyDescent="0.25">
      <c r="A73" s="1"/>
      <c r="B73" s="1"/>
      <c r="C73" s="1"/>
      <c r="D73" s="1"/>
      <c r="E73" s="1"/>
      <c r="F73" s="1"/>
    </row>
    <row r="74" spans="1:6" x14ac:dyDescent="0.25">
      <c r="A74" s="1"/>
      <c r="B74" s="1"/>
      <c r="C74" s="1"/>
      <c r="D74" s="1"/>
      <c r="E74" s="1"/>
      <c r="F74" s="1"/>
    </row>
    <row r="75" spans="1:6" x14ac:dyDescent="0.25">
      <c r="A75" s="1"/>
      <c r="B75" s="1"/>
      <c r="C75" s="1"/>
      <c r="D75" s="1"/>
      <c r="E75" s="1"/>
      <c r="F75" s="1"/>
    </row>
    <row r="76" spans="1:6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1"/>
      <c r="C77" s="1"/>
      <c r="D77" s="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B79" s="1"/>
      <c r="C79" s="1"/>
      <c r="D79" s="1"/>
      <c r="E79" s="1"/>
      <c r="F79" s="1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printOptions horizontalCentered="1"/>
  <pageMargins left="0.7" right="0.7" top="0.75" bottom="0.75" header="0.3" footer="0.3"/>
  <pageSetup paperSize="9" scale="9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4"/>
  <sheetViews>
    <sheetView tabSelected="1" workbookViewId="0">
      <pane ySplit="8" topLeftCell="A81" activePane="bottomLeft" state="frozen"/>
      <selection pane="bottomLeft" activeCell="F94" sqref="F94"/>
    </sheetView>
  </sheetViews>
  <sheetFormatPr defaultRowHeight="15" x14ac:dyDescent="0.25"/>
  <cols>
    <col min="1" max="1" width="4.7109375" hidden="1" customWidth="1"/>
    <col min="2" max="2" width="6.7109375" customWidth="1"/>
    <col min="3" max="3" width="10.7109375" customWidth="1"/>
    <col min="4" max="4" width="44.7109375" customWidth="1"/>
    <col min="5" max="5" width="5.7109375" customWidth="1"/>
    <col min="6" max="7" width="9.7109375" customWidth="1"/>
    <col min="8" max="9" width="11.7109375" customWidth="1"/>
    <col min="10" max="15" width="0" hidden="1" customWidth="1"/>
    <col min="16" max="16" width="7.7109375" customWidth="1"/>
    <col min="17" max="18" width="0" hidden="1" customWidth="1"/>
    <col min="19" max="19" width="7.7109375" customWidth="1"/>
    <col min="20" max="26" width="0" hidden="1" customWidth="1"/>
  </cols>
  <sheetData>
    <row r="1" spans="1:26" x14ac:dyDescent="0.25">
      <c r="A1" s="3"/>
      <c r="B1" s="5" t="s">
        <v>21</v>
      </c>
      <c r="C1" s="3"/>
      <c r="D1" s="3"/>
      <c r="E1" s="5" t="s">
        <v>18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S1" s="3"/>
      <c r="W1">
        <v>30.126000000000001</v>
      </c>
    </row>
    <row r="2" spans="1:26" x14ac:dyDescent="0.25">
      <c r="A2" s="3"/>
      <c r="B2" s="5" t="s">
        <v>25</v>
      </c>
      <c r="C2" s="3"/>
      <c r="D2" s="3"/>
      <c r="E2" s="5" t="s">
        <v>16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S2" s="3"/>
    </row>
    <row r="3" spans="1:26" x14ac:dyDescent="0.25">
      <c r="A3" s="3"/>
      <c r="B3" s="5" t="s">
        <v>24</v>
      </c>
      <c r="C3" s="3"/>
      <c r="D3" s="3"/>
      <c r="E3" s="5" t="s">
        <v>61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S3" s="3"/>
    </row>
    <row r="4" spans="1:26" x14ac:dyDescent="0.25">
      <c r="A4" s="3"/>
      <c r="B4" s="5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</row>
    <row r="5" spans="1:26" x14ac:dyDescent="0.25">
      <c r="A5" s="3"/>
      <c r="B5" s="5" t="s">
        <v>15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</row>
    <row r="7" spans="1:26" x14ac:dyDescent="0.25">
      <c r="A7" s="12"/>
      <c r="B7" s="13" t="s">
        <v>62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S7" s="12"/>
    </row>
    <row r="8" spans="1:26" ht="15.75" x14ac:dyDescent="0.25">
      <c r="A8" s="164" t="s">
        <v>67</v>
      </c>
      <c r="B8" s="164" t="s">
        <v>68</v>
      </c>
      <c r="C8" s="164" t="s">
        <v>69</v>
      </c>
      <c r="D8" s="164" t="s">
        <v>70</v>
      </c>
      <c r="E8" s="164" t="s">
        <v>71</v>
      </c>
      <c r="F8" s="164" t="s">
        <v>72</v>
      </c>
      <c r="G8" s="164" t="s">
        <v>52</v>
      </c>
      <c r="H8" s="164" t="s">
        <v>53</v>
      </c>
      <c r="I8" s="164" t="s">
        <v>73</v>
      </c>
      <c r="J8" s="164"/>
      <c r="K8" s="164"/>
      <c r="L8" s="164"/>
      <c r="M8" s="164"/>
      <c r="N8" s="164"/>
      <c r="O8" s="164"/>
      <c r="P8" s="164" t="s">
        <v>74</v>
      </c>
      <c r="Q8" s="161"/>
      <c r="R8" s="161"/>
      <c r="S8" s="164" t="s">
        <v>75</v>
      </c>
      <c r="T8" s="162"/>
      <c r="U8" s="162"/>
      <c r="V8" s="162"/>
      <c r="W8" s="162"/>
      <c r="X8" s="162"/>
      <c r="Y8" s="162"/>
      <c r="Z8" s="162"/>
    </row>
    <row r="9" spans="1:26" x14ac:dyDescent="0.25">
      <c r="A9" s="150"/>
      <c r="B9" s="150"/>
      <c r="C9" s="165"/>
      <c r="D9" s="154" t="s">
        <v>63</v>
      </c>
      <c r="E9" s="150"/>
      <c r="F9" s="166"/>
      <c r="G9" s="151"/>
      <c r="H9" s="151"/>
      <c r="I9" s="151"/>
      <c r="J9" s="150"/>
      <c r="K9" s="150"/>
      <c r="L9" s="150"/>
      <c r="M9" s="150"/>
      <c r="N9" s="150"/>
      <c r="O9" s="150"/>
      <c r="P9" s="150"/>
      <c r="Q9" s="153"/>
      <c r="R9" s="153"/>
      <c r="S9" s="150"/>
      <c r="T9" s="153"/>
      <c r="U9" s="153"/>
      <c r="V9" s="153"/>
      <c r="W9" s="153"/>
      <c r="X9" s="153"/>
      <c r="Y9" s="153"/>
      <c r="Z9" s="153"/>
    </row>
    <row r="10" spans="1:26" x14ac:dyDescent="0.25">
      <c r="A10" s="156"/>
      <c r="B10" s="156"/>
      <c r="C10" s="156"/>
      <c r="D10" s="156" t="s">
        <v>64</v>
      </c>
      <c r="E10" s="156"/>
      <c r="F10" s="167"/>
      <c r="G10" s="157"/>
      <c r="H10" s="157"/>
      <c r="I10" s="157"/>
      <c r="J10" s="156"/>
      <c r="K10" s="156"/>
      <c r="L10" s="156"/>
      <c r="M10" s="156"/>
      <c r="N10" s="156"/>
      <c r="O10" s="156"/>
      <c r="P10" s="156"/>
      <c r="Q10" s="153"/>
      <c r="R10" s="153"/>
      <c r="S10" s="156"/>
      <c r="T10" s="153"/>
      <c r="U10" s="153"/>
      <c r="V10" s="153"/>
      <c r="W10" s="153"/>
      <c r="X10" s="153"/>
      <c r="Y10" s="153"/>
      <c r="Z10" s="153"/>
    </row>
    <row r="11" spans="1:26" ht="24.95" customHeight="1" x14ac:dyDescent="0.25">
      <c r="A11" s="171"/>
      <c r="B11" s="168" t="s">
        <v>76</v>
      </c>
      <c r="C11" s="172" t="s">
        <v>77</v>
      </c>
      <c r="D11" s="168" t="s">
        <v>78</v>
      </c>
      <c r="E11" s="168" t="s">
        <v>79</v>
      </c>
      <c r="F11" s="169">
        <v>20</v>
      </c>
      <c r="G11" s="170"/>
      <c r="H11" s="170"/>
      <c r="I11" s="170"/>
      <c r="J11" s="168">
        <f t="shared" ref="J11:J42" si="0">ROUND(F11*(N11),2)</f>
        <v>0</v>
      </c>
      <c r="K11" s="1">
        <f t="shared" ref="K11:K42" si="1">ROUND(F11*(O11),2)</f>
        <v>0</v>
      </c>
      <c r="L11" s="1"/>
      <c r="M11" s="1"/>
      <c r="N11" s="1">
        <v>0</v>
      </c>
      <c r="O11" s="1"/>
      <c r="P11" s="167"/>
      <c r="Q11" s="173"/>
      <c r="R11" s="173"/>
      <c r="S11" s="167"/>
      <c r="Z11">
        <v>0</v>
      </c>
    </row>
    <row r="12" spans="1:26" ht="24.95" customHeight="1" x14ac:dyDescent="0.25">
      <c r="A12" s="171"/>
      <c r="B12" s="168" t="s">
        <v>80</v>
      </c>
      <c r="C12" s="172" t="s">
        <v>81</v>
      </c>
      <c r="D12" s="168" t="s">
        <v>82</v>
      </c>
      <c r="E12" s="168" t="s">
        <v>83</v>
      </c>
      <c r="F12" s="169">
        <v>150</v>
      </c>
      <c r="G12" s="170"/>
      <c r="H12" s="170"/>
      <c r="I12" s="170"/>
      <c r="J12" s="168">
        <f t="shared" si="0"/>
        <v>0</v>
      </c>
      <c r="K12" s="1">
        <f t="shared" si="1"/>
        <v>0</v>
      </c>
      <c r="L12" s="1"/>
      <c r="M12" s="1"/>
      <c r="N12" s="1">
        <v>0</v>
      </c>
      <c r="O12" s="1"/>
      <c r="P12" s="167"/>
      <c r="Q12" s="173"/>
      <c r="R12" s="173"/>
      <c r="S12" s="167"/>
      <c r="Z12">
        <v>0</v>
      </c>
    </row>
    <row r="13" spans="1:26" ht="24.95" customHeight="1" x14ac:dyDescent="0.25">
      <c r="A13" s="171"/>
      <c r="B13" s="168" t="s">
        <v>80</v>
      </c>
      <c r="C13" s="172" t="s">
        <v>84</v>
      </c>
      <c r="D13" s="168" t="s">
        <v>85</v>
      </c>
      <c r="E13" s="168" t="s">
        <v>79</v>
      </c>
      <c r="F13" s="169">
        <v>5</v>
      </c>
      <c r="G13" s="170"/>
      <c r="H13" s="170"/>
      <c r="I13" s="170"/>
      <c r="J13" s="168">
        <f t="shared" si="0"/>
        <v>0</v>
      </c>
      <c r="K13" s="1">
        <f t="shared" si="1"/>
        <v>0</v>
      </c>
      <c r="L13" s="1"/>
      <c r="M13" s="1"/>
      <c r="N13" s="1">
        <v>0</v>
      </c>
      <c r="O13" s="1"/>
      <c r="P13" s="167"/>
      <c r="Q13" s="173"/>
      <c r="R13" s="173"/>
      <c r="S13" s="167"/>
      <c r="Z13">
        <v>0</v>
      </c>
    </row>
    <row r="14" spans="1:26" ht="24.95" customHeight="1" x14ac:dyDescent="0.25">
      <c r="A14" s="171"/>
      <c r="B14" s="168" t="s">
        <v>80</v>
      </c>
      <c r="C14" s="172" t="s">
        <v>86</v>
      </c>
      <c r="D14" s="168" t="s">
        <v>87</v>
      </c>
      <c r="E14" s="168" t="s">
        <v>83</v>
      </c>
      <c r="F14" s="169">
        <v>50</v>
      </c>
      <c r="G14" s="170"/>
      <c r="H14" s="170"/>
      <c r="I14" s="170"/>
      <c r="J14" s="168">
        <f t="shared" si="0"/>
        <v>0</v>
      </c>
      <c r="K14" s="1">
        <f t="shared" si="1"/>
        <v>0</v>
      </c>
      <c r="L14" s="1"/>
      <c r="M14" s="1"/>
      <c r="N14" s="1">
        <v>0</v>
      </c>
      <c r="O14" s="1"/>
      <c r="P14" s="167"/>
      <c r="Q14" s="173"/>
      <c r="R14" s="173"/>
      <c r="S14" s="167"/>
      <c r="Z14">
        <v>0</v>
      </c>
    </row>
    <row r="15" spans="1:26" ht="24.95" customHeight="1" x14ac:dyDescent="0.25">
      <c r="A15" s="171"/>
      <c r="B15" s="168" t="s">
        <v>80</v>
      </c>
      <c r="C15" s="172" t="s">
        <v>88</v>
      </c>
      <c r="D15" s="168" t="s">
        <v>89</v>
      </c>
      <c r="E15" s="168" t="s">
        <v>79</v>
      </c>
      <c r="F15" s="169">
        <v>51</v>
      </c>
      <c r="G15" s="170"/>
      <c r="H15" s="170"/>
      <c r="I15" s="170"/>
      <c r="J15" s="168">
        <f t="shared" si="0"/>
        <v>0</v>
      </c>
      <c r="K15" s="1">
        <f t="shared" si="1"/>
        <v>0</v>
      </c>
      <c r="L15" s="1"/>
      <c r="M15" s="1"/>
      <c r="N15" s="1">
        <v>0</v>
      </c>
      <c r="O15" s="1"/>
      <c r="P15" s="167"/>
      <c r="Q15" s="173"/>
      <c r="R15" s="173"/>
      <c r="S15" s="167"/>
      <c r="Z15">
        <v>0</v>
      </c>
    </row>
    <row r="16" spans="1:26" ht="24.95" customHeight="1" x14ac:dyDescent="0.25">
      <c r="A16" s="171"/>
      <c r="B16" s="168" t="s">
        <v>80</v>
      </c>
      <c r="C16" s="172" t="s">
        <v>90</v>
      </c>
      <c r="D16" s="168" t="s">
        <v>91</v>
      </c>
      <c r="E16" s="168" t="s">
        <v>79</v>
      </c>
      <c r="F16" s="169">
        <v>14</v>
      </c>
      <c r="G16" s="170"/>
      <c r="H16" s="170"/>
      <c r="I16" s="170"/>
      <c r="J16" s="168">
        <f t="shared" si="0"/>
        <v>0</v>
      </c>
      <c r="K16" s="1">
        <f t="shared" si="1"/>
        <v>0</v>
      </c>
      <c r="L16" s="1"/>
      <c r="M16" s="1"/>
      <c r="N16" s="1">
        <v>0</v>
      </c>
      <c r="O16" s="1"/>
      <c r="P16" s="167"/>
      <c r="Q16" s="173"/>
      <c r="R16" s="173"/>
      <c r="S16" s="167"/>
      <c r="Z16">
        <v>0</v>
      </c>
    </row>
    <row r="17" spans="1:26" ht="24.95" customHeight="1" x14ac:dyDescent="0.25">
      <c r="A17" s="171"/>
      <c r="B17" s="168" t="s">
        <v>80</v>
      </c>
      <c r="C17" s="172" t="s">
        <v>92</v>
      </c>
      <c r="D17" s="168" t="s">
        <v>93</v>
      </c>
      <c r="E17" s="168" t="s">
        <v>79</v>
      </c>
      <c r="F17" s="169">
        <v>8</v>
      </c>
      <c r="G17" s="170"/>
      <c r="H17" s="170"/>
      <c r="I17" s="170"/>
      <c r="J17" s="168">
        <f t="shared" si="0"/>
        <v>0</v>
      </c>
      <c r="K17" s="1">
        <f t="shared" si="1"/>
        <v>0</v>
      </c>
      <c r="L17" s="1"/>
      <c r="M17" s="1"/>
      <c r="N17" s="1">
        <v>0</v>
      </c>
      <c r="O17" s="1"/>
      <c r="P17" s="167"/>
      <c r="Q17" s="173"/>
      <c r="R17" s="173"/>
      <c r="S17" s="167"/>
      <c r="Z17">
        <v>0</v>
      </c>
    </row>
    <row r="18" spans="1:26" ht="24.95" customHeight="1" x14ac:dyDescent="0.25">
      <c r="A18" s="171"/>
      <c r="B18" s="168" t="s">
        <v>80</v>
      </c>
      <c r="C18" s="172" t="s">
        <v>94</v>
      </c>
      <c r="D18" s="168" t="s">
        <v>95</v>
      </c>
      <c r="E18" s="168" t="s">
        <v>79</v>
      </c>
      <c r="F18" s="169">
        <v>1</v>
      </c>
      <c r="G18" s="170"/>
      <c r="H18" s="170"/>
      <c r="I18" s="170"/>
      <c r="J18" s="168">
        <f t="shared" si="0"/>
        <v>0</v>
      </c>
      <c r="K18" s="1">
        <f t="shared" si="1"/>
        <v>0</v>
      </c>
      <c r="L18" s="1"/>
      <c r="M18" s="1"/>
      <c r="N18" s="1">
        <v>0</v>
      </c>
      <c r="O18" s="1"/>
      <c r="P18" s="167"/>
      <c r="Q18" s="173"/>
      <c r="R18" s="173"/>
      <c r="S18" s="167"/>
      <c r="Z18">
        <v>0</v>
      </c>
    </row>
    <row r="19" spans="1:26" ht="24.95" customHeight="1" x14ac:dyDescent="0.25">
      <c r="A19" s="171"/>
      <c r="B19" s="168" t="s">
        <v>80</v>
      </c>
      <c r="C19" s="172" t="s">
        <v>96</v>
      </c>
      <c r="D19" s="168" t="s">
        <v>97</v>
      </c>
      <c r="E19" s="168" t="s">
        <v>79</v>
      </c>
      <c r="F19" s="169">
        <v>1</v>
      </c>
      <c r="G19" s="170"/>
      <c r="H19" s="170"/>
      <c r="I19" s="170"/>
      <c r="J19" s="168">
        <f t="shared" si="0"/>
        <v>0</v>
      </c>
      <c r="K19" s="1">
        <f t="shared" si="1"/>
        <v>0</v>
      </c>
      <c r="L19" s="1"/>
      <c r="M19" s="1"/>
      <c r="N19" s="1">
        <v>0</v>
      </c>
      <c r="O19" s="1"/>
      <c r="P19" s="167"/>
      <c r="Q19" s="173"/>
      <c r="R19" s="173"/>
      <c r="S19" s="167"/>
      <c r="Z19">
        <v>0</v>
      </c>
    </row>
    <row r="20" spans="1:26" ht="24.95" customHeight="1" x14ac:dyDescent="0.25">
      <c r="A20" s="171"/>
      <c r="B20" s="168" t="s">
        <v>80</v>
      </c>
      <c r="C20" s="172" t="s">
        <v>98</v>
      </c>
      <c r="D20" s="168" t="s">
        <v>99</v>
      </c>
      <c r="E20" s="168" t="s">
        <v>83</v>
      </c>
      <c r="F20" s="169">
        <v>150</v>
      </c>
      <c r="G20" s="170"/>
      <c r="H20" s="170"/>
      <c r="I20" s="170"/>
      <c r="J20" s="168">
        <f t="shared" si="0"/>
        <v>0</v>
      </c>
      <c r="K20" s="1">
        <f t="shared" si="1"/>
        <v>0</v>
      </c>
      <c r="L20" s="1"/>
      <c r="M20" s="1"/>
      <c r="N20" s="1">
        <v>0</v>
      </c>
      <c r="O20" s="1"/>
      <c r="P20" s="167"/>
      <c r="Q20" s="173"/>
      <c r="R20" s="173"/>
      <c r="S20" s="167"/>
      <c r="Z20">
        <v>0</v>
      </c>
    </row>
    <row r="21" spans="1:26" ht="24.95" customHeight="1" x14ac:dyDescent="0.25">
      <c r="A21" s="171"/>
      <c r="B21" s="168" t="s">
        <v>80</v>
      </c>
      <c r="C21" s="172" t="s">
        <v>100</v>
      </c>
      <c r="D21" s="168" t="s">
        <v>101</v>
      </c>
      <c r="E21" s="168" t="s">
        <v>79</v>
      </c>
      <c r="F21" s="169">
        <v>16</v>
      </c>
      <c r="G21" s="170"/>
      <c r="H21" s="170"/>
      <c r="I21" s="170"/>
      <c r="J21" s="168">
        <f t="shared" si="0"/>
        <v>0</v>
      </c>
      <c r="K21" s="1">
        <f t="shared" si="1"/>
        <v>0</v>
      </c>
      <c r="L21" s="1"/>
      <c r="M21" s="1"/>
      <c r="N21" s="1">
        <v>0</v>
      </c>
      <c r="O21" s="1"/>
      <c r="P21" s="167"/>
      <c r="Q21" s="173"/>
      <c r="R21" s="173"/>
      <c r="S21" s="167"/>
      <c r="Z21">
        <v>0</v>
      </c>
    </row>
    <row r="22" spans="1:26" ht="24.95" customHeight="1" x14ac:dyDescent="0.25">
      <c r="A22" s="171"/>
      <c r="B22" s="168" t="s">
        <v>80</v>
      </c>
      <c r="C22" s="172" t="s">
        <v>102</v>
      </c>
      <c r="D22" s="168" t="s">
        <v>103</v>
      </c>
      <c r="E22" s="168" t="s">
        <v>79</v>
      </c>
      <c r="F22" s="169">
        <v>25</v>
      </c>
      <c r="G22" s="170"/>
      <c r="H22" s="170"/>
      <c r="I22" s="170"/>
      <c r="J22" s="168">
        <f t="shared" si="0"/>
        <v>0</v>
      </c>
      <c r="K22" s="1">
        <f t="shared" si="1"/>
        <v>0</v>
      </c>
      <c r="L22" s="1"/>
      <c r="M22" s="1"/>
      <c r="N22" s="1">
        <v>0</v>
      </c>
      <c r="O22" s="1"/>
      <c r="P22" s="167"/>
      <c r="Q22" s="173"/>
      <c r="R22" s="173"/>
      <c r="S22" s="167"/>
      <c r="Z22">
        <v>0</v>
      </c>
    </row>
    <row r="23" spans="1:26" ht="24.95" customHeight="1" x14ac:dyDescent="0.25">
      <c r="A23" s="171"/>
      <c r="B23" s="168" t="s">
        <v>80</v>
      </c>
      <c r="C23" s="172" t="s">
        <v>104</v>
      </c>
      <c r="D23" s="168" t="s">
        <v>105</v>
      </c>
      <c r="E23" s="168" t="s">
        <v>79</v>
      </c>
      <c r="F23" s="169">
        <v>6</v>
      </c>
      <c r="G23" s="170"/>
      <c r="H23" s="170"/>
      <c r="I23" s="170"/>
      <c r="J23" s="168">
        <f t="shared" si="0"/>
        <v>0</v>
      </c>
      <c r="K23" s="1">
        <f t="shared" si="1"/>
        <v>0</v>
      </c>
      <c r="L23" s="1"/>
      <c r="M23" s="1"/>
      <c r="N23" s="1">
        <v>0</v>
      </c>
      <c r="O23" s="1"/>
      <c r="P23" s="167"/>
      <c r="Q23" s="173"/>
      <c r="R23" s="173"/>
      <c r="S23" s="167"/>
      <c r="Z23">
        <v>0</v>
      </c>
    </row>
    <row r="24" spans="1:26" ht="24.95" customHeight="1" x14ac:dyDescent="0.25">
      <c r="A24" s="171"/>
      <c r="B24" s="168" t="s">
        <v>80</v>
      </c>
      <c r="C24" s="172" t="s">
        <v>106</v>
      </c>
      <c r="D24" s="168" t="s">
        <v>107</v>
      </c>
      <c r="E24" s="168" t="s">
        <v>79</v>
      </c>
      <c r="F24" s="169">
        <v>4</v>
      </c>
      <c r="G24" s="170"/>
      <c r="H24" s="170"/>
      <c r="I24" s="170"/>
      <c r="J24" s="168">
        <f t="shared" si="0"/>
        <v>0</v>
      </c>
      <c r="K24" s="1">
        <f t="shared" si="1"/>
        <v>0</v>
      </c>
      <c r="L24" s="1"/>
      <c r="M24" s="1"/>
      <c r="N24" s="1">
        <v>0</v>
      </c>
      <c r="O24" s="1"/>
      <c r="P24" s="167"/>
      <c r="Q24" s="173"/>
      <c r="R24" s="173"/>
      <c r="S24" s="167"/>
      <c r="Z24">
        <v>0</v>
      </c>
    </row>
    <row r="25" spans="1:26" ht="24.95" customHeight="1" x14ac:dyDescent="0.25">
      <c r="A25" s="171"/>
      <c r="B25" s="168" t="s">
        <v>80</v>
      </c>
      <c r="C25" s="172" t="s">
        <v>108</v>
      </c>
      <c r="D25" s="168" t="s">
        <v>109</v>
      </c>
      <c r="E25" s="168" t="s">
        <v>83</v>
      </c>
      <c r="F25" s="169">
        <v>40</v>
      </c>
      <c r="G25" s="170"/>
      <c r="H25" s="170"/>
      <c r="I25" s="170"/>
      <c r="J25" s="168">
        <f t="shared" si="0"/>
        <v>0</v>
      </c>
      <c r="K25" s="1">
        <f t="shared" si="1"/>
        <v>0</v>
      </c>
      <c r="L25" s="1"/>
      <c r="M25" s="1"/>
      <c r="N25" s="1">
        <v>0</v>
      </c>
      <c r="O25" s="1"/>
      <c r="P25" s="167"/>
      <c r="Q25" s="173"/>
      <c r="R25" s="173"/>
      <c r="S25" s="167"/>
      <c r="Z25">
        <v>0</v>
      </c>
    </row>
    <row r="26" spans="1:26" ht="24.95" customHeight="1" x14ac:dyDescent="0.25">
      <c r="A26" s="171"/>
      <c r="B26" s="168" t="s">
        <v>80</v>
      </c>
      <c r="C26" s="172" t="s">
        <v>110</v>
      </c>
      <c r="D26" s="168" t="s">
        <v>111</v>
      </c>
      <c r="E26" s="168" t="s">
        <v>83</v>
      </c>
      <c r="F26" s="169">
        <v>250</v>
      </c>
      <c r="G26" s="170"/>
      <c r="H26" s="170"/>
      <c r="I26" s="170"/>
      <c r="J26" s="168">
        <f t="shared" si="0"/>
        <v>0</v>
      </c>
      <c r="K26" s="1">
        <f t="shared" si="1"/>
        <v>0</v>
      </c>
      <c r="L26" s="1"/>
      <c r="M26" s="1"/>
      <c r="N26" s="1">
        <v>0</v>
      </c>
      <c r="O26" s="1"/>
      <c r="P26" s="167"/>
      <c r="Q26" s="173"/>
      <c r="R26" s="173"/>
      <c r="S26" s="167"/>
      <c r="Z26">
        <v>0</v>
      </c>
    </row>
    <row r="27" spans="1:26" ht="24.95" customHeight="1" x14ac:dyDescent="0.25">
      <c r="A27" s="171"/>
      <c r="B27" s="168" t="s">
        <v>80</v>
      </c>
      <c r="C27" s="172" t="s">
        <v>112</v>
      </c>
      <c r="D27" s="168" t="s">
        <v>113</v>
      </c>
      <c r="E27" s="168" t="s">
        <v>83</v>
      </c>
      <c r="F27" s="169">
        <v>950</v>
      </c>
      <c r="G27" s="170"/>
      <c r="H27" s="170"/>
      <c r="I27" s="170"/>
      <c r="J27" s="168">
        <f t="shared" si="0"/>
        <v>0</v>
      </c>
      <c r="K27" s="1">
        <f t="shared" si="1"/>
        <v>0</v>
      </c>
      <c r="L27" s="1"/>
      <c r="M27" s="1"/>
      <c r="N27" s="1">
        <v>0</v>
      </c>
      <c r="O27" s="1"/>
      <c r="P27" s="167"/>
      <c r="Q27" s="173"/>
      <c r="R27" s="173"/>
      <c r="S27" s="167"/>
      <c r="Z27">
        <v>0</v>
      </c>
    </row>
    <row r="28" spans="1:26" ht="24.95" customHeight="1" x14ac:dyDescent="0.25">
      <c r="A28" s="171"/>
      <c r="B28" s="168" t="s">
        <v>80</v>
      </c>
      <c r="C28" s="172" t="s">
        <v>114</v>
      </c>
      <c r="D28" s="168" t="s">
        <v>115</v>
      </c>
      <c r="E28" s="168" t="s">
        <v>83</v>
      </c>
      <c r="F28" s="169">
        <v>120</v>
      </c>
      <c r="G28" s="170"/>
      <c r="H28" s="170"/>
      <c r="I28" s="170"/>
      <c r="J28" s="168">
        <f t="shared" si="0"/>
        <v>0</v>
      </c>
      <c r="K28" s="1">
        <f t="shared" si="1"/>
        <v>0</v>
      </c>
      <c r="L28" s="1"/>
      <c r="M28" s="1"/>
      <c r="N28" s="1">
        <v>0</v>
      </c>
      <c r="O28" s="1"/>
      <c r="P28" s="167"/>
      <c r="Q28" s="173"/>
      <c r="R28" s="173"/>
      <c r="S28" s="167"/>
      <c r="Z28">
        <v>0</v>
      </c>
    </row>
    <row r="29" spans="1:26" ht="24.95" customHeight="1" x14ac:dyDescent="0.25">
      <c r="A29" s="171"/>
      <c r="B29" s="168" t="s">
        <v>80</v>
      </c>
      <c r="C29" s="172" t="s">
        <v>116</v>
      </c>
      <c r="D29" s="168" t="s">
        <v>117</v>
      </c>
      <c r="E29" s="168" t="s">
        <v>83</v>
      </c>
      <c r="F29" s="169">
        <v>750</v>
      </c>
      <c r="G29" s="170"/>
      <c r="H29" s="170"/>
      <c r="I29" s="170"/>
      <c r="J29" s="168">
        <f t="shared" si="0"/>
        <v>0</v>
      </c>
      <c r="K29" s="1">
        <f t="shared" si="1"/>
        <v>0</v>
      </c>
      <c r="L29" s="1"/>
      <c r="M29" s="1"/>
      <c r="N29" s="1">
        <v>0</v>
      </c>
      <c r="O29" s="1"/>
      <c r="P29" s="167"/>
      <c r="Q29" s="173"/>
      <c r="R29" s="173"/>
      <c r="S29" s="167"/>
      <c r="Z29">
        <v>0</v>
      </c>
    </row>
    <row r="30" spans="1:26" ht="24.95" customHeight="1" x14ac:dyDescent="0.25">
      <c r="A30" s="171"/>
      <c r="B30" s="168" t="s">
        <v>80</v>
      </c>
      <c r="C30" s="172" t="s">
        <v>118</v>
      </c>
      <c r="D30" s="168" t="s">
        <v>119</v>
      </c>
      <c r="E30" s="168" t="s">
        <v>83</v>
      </c>
      <c r="F30" s="169">
        <v>95</v>
      </c>
      <c r="G30" s="170"/>
      <c r="H30" s="170"/>
      <c r="I30" s="170"/>
      <c r="J30" s="168">
        <f t="shared" si="0"/>
        <v>0</v>
      </c>
      <c r="K30" s="1">
        <f t="shared" si="1"/>
        <v>0</v>
      </c>
      <c r="L30" s="1"/>
      <c r="M30" s="1"/>
      <c r="N30" s="1">
        <v>0</v>
      </c>
      <c r="O30" s="1"/>
      <c r="P30" s="167"/>
      <c r="Q30" s="173"/>
      <c r="R30" s="173"/>
      <c r="S30" s="167"/>
      <c r="Z30">
        <v>0</v>
      </c>
    </row>
    <row r="31" spans="1:26" ht="24.95" customHeight="1" x14ac:dyDescent="0.25">
      <c r="A31" s="171"/>
      <c r="B31" s="168" t="s">
        <v>80</v>
      </c>
      <c r="C31" s="172" t="s">
        <v>120</v>
      </c>
      <c r="D31" s="168" t="s">
        <v>121</v>
      </c>
      <c r="E31" s="168" t="s">
        <v>83</v>
      </c>
      <c r="F31" s="169">
        <v>10</v>
      </c>
      <c r="G31" s="170"/>
      <c r="H31" s="170"/>
      <c r="I31" s="170"/>
      <c r="J31" s="168">
        <f t="shared" si="0"/>
        <v>0</v>
      </c>
      <c r="K31" s="1">
        <f t="shared" si="1"/>
        <v>0</v>
      </c>
      <c r="L31" s="1"/>
      <c r="M31" s="1"/>
      <c r="N31" s="1">
        <v>0</v>
      </c>
      <c r="O31" s="1"/>
      <c r="P31" s="167"/>
      <c r="Q31" s="173"/>
      <c r="R31" s="173"/>
      <c r="S31" s="167"/>
      <c r="Z31">
        <v>0</v>
      </c>
    </row>
    <row r="32" spans="1:26" ht="24.95" customHeight="1" x14ac:dyDescent="0.25">
      <c r="A32" s="171"/>
      <c r="B32" s="168" t="s">
        <v>80</v>
      </c>
      <c r="C32" s="172" t="s">
        <v>122</v>
      </c>
      <c r="D32" s="168" t="s">
        <v>123</v>
      </c>
      <c r="E32" s="168" t="s">
        <v>83</v>
      </c>
      <c r="F32" s="169">
        <v>110</v>
      </c>
      <c r="G32" s="170"/>
      <c r="H32" s="170"/>
      <c r="I32" s="170"/>
      <c r="J32" s="168">
        <f t="shared" si="0"/>
        <v>0</v>
      </c>
      <c r="K32" s="1">
        <f t="shared" si="1"/>
        <v>0</v>
      </c>
      <c r="L32" s="1"/>
      <c r="M32" s="1"/>
      <c r="N32" s="1">
        <v>0</v>
      </c>
      <c r="O32" s="1"/>
      <c r="P32" s="167"/>
      <c r="Q32" s="173"/>
      <c r="R32" s="173"/>
      <c r="S32" s="167"/>
      <c r="Z32">
        <v>0</v>
      </c>
    </row>
    <row r="33" spans="1:26" ht="24.95" customHeight="1" x14ac:dyDescent="0.25">
      <c r="A33" s="171"/>
      <c r="B33" s="168" t="s">
        <v>124</v>
      </c>
      <c r="C33" s="172" t="s">
        <v>125</v>
      </c>
      <c r="D33" s="168" t="s">
        <v>126</v>
      </c>
      <c r="E33" s="168" t="s">
        <v>79</v>
      </c>
      <c r="F33" s="169">
        <v>350</v>
      </c>
      <c r="G33" s="170"/>
      <c r="H33" s="170"/>
      <c r="I33" s="170"/>
      <c r="J33" s="168">
        <f t="shared" si="0"/>
        <v>0</v>
      </c>
      <c r="K33" s="1">
        <f t="shared" si="1"/>
        <v>0</v>
      </c>
      <c r="L33" s="1"/>
      <c r="M33" s="1"/>
      <c r="N33" s="1">
        <v>0</v>
      </c>
      <c r="O33" s="1"/>
      <c r="P33" s="167"/>
      <c r="Q33" s="173"/>
      <c r="R33" s="173"/>
      <c r="S33" s="167"/>
      <c r="Z33">
        <v>0</v>
      </c>
    </row>
    <row r="34" spans="1:26" ht="24.95" customHeight="1" x14ac:dyDescent="0.25">
      <c r="A34" s="171"/>
      <c r="B34" s="168" t="s">
        <v>124</v>
      </c>
      <c r="C34" s="172" t="s">
        <v>127</v>
      </c>
      <c r="D34" s="168" t="s">
        <v>128</v>
      </c>
      <c r="E34" s="168" t="s">
        <v>79</v>
      </c>
      <c r="F34" s="169">
        <v>8</v>
      </c>
      <c r="G34" s="170"/>
      <c r="H34" s="170"/>
      <c r="I34" s="170"/>
      <c r="J34" s="168">
        <f t="shared" si="0"/>
        <v>0</v>
      </c>
      <c r="K34" s="1">
        <f t="shared" si="1"/>
        <v>0</v>
      </c>
      <c r="L34" s="1"/>
      <c r="M34" s="1"/>
      <c r="N34" s="1">
        <v>0</v>
      </c>
      <c r="O34" s="1"/>
      <c r="P34" s="167"/>
      <c r="Q34" s="173"/>
      <c r="R34" s="173"/>
      <c r="S34" s="167"/>
      <c r="Z34">
        <v>0</v>
      </c>
    </row>
    <row r="35" spans="1:26" ht="24.95" customHeight="1" x14ac:dyDescent="0.25">
      <c r="A35" s="171"/>
      <c r="B35" s="168" t="s">
        <v>129</v>
      </c>
      <c r="C35" s="172" t="s">
        <v>130</v>
      </c>
      <c r="D35" s="168" t="s">
        <v>131</v>
      </c>
      <c r="E35" s="168" t="s">
        <v>83</v>
      </c>
      <c r="F35" s="169">
        <v>2220</v>
      </c>
      <c r="G35" s="170"/>
      <c r="H35" s="170"/>
      <c r="I35" s="170"/>
      <c r="J35" s="168">
        <f t="shared" si="0"/>
        <v>0</v>
      </c>
      <c r="K35" s="1">
        <f t="shared" si="1"/>
        <v>0</v>
      </c>
      <c r="L35" s="1"/>
      <c r="M35" s="1"/>
      <c r="N35" s="1">
        <v>0</v>
      </c>
      <c r="O35" s="1"/>
      <c r="P35" s="167"/>
      <c r="Q35" s="173"/>
      <c r="R35" s="173"/>
      <c r="S35" s="167"/>
      <c r="Z35">
        <v>0</v>
      </c>
    </row>
    <row r="36" spans="1:26" ht="24.95" customHeight="1" x14ac:dyDescent="0.25">
      <c r="A36" s="171"/>
      <c r="B36" s="168" t="s">
        <v>129</v>
      </c>
      <c r="C36" s="172" t="s">
        <v>132</v>
      </c>
      <c r="D36" s="168" t="s">
        <v>133</v>
      </c>
      <c r="E36" s="168" t="s">
        <v>79</v>
      </c>
      <c r="F36" s="169">
        <v>6</v>
      </c>
      <c r="G36" s="170"/>
      <c r="H36" s="170"/>
      <c r="I36" s="170"/>
      <c r="J36" s="168">
        <f t="shared" si="0"/>
        <v>0</v>
      </c>
      <c r="K36" s="1">
        <f t="shared" si="1"/>
        <v>0</v>
      </c>
      <c r="L36" s="1"/>
      <c r="M36" s="1"/>
      <c r="N36" s="1">
        <v>0</v>
      </c>
      <c r="O36" s="1"/>
      <c r="P36" s="167"/>
      <c r="Q36" s="173"/>
      <c r="R36" s="173"/>
      <c r="S36" s="167"/>
      <c r="Z36">
        <v>0</v>
      </c>
    </row>
    <row r="37" spans="1:26" ht="24.95" customHeight="1" x14ac:dyDescent="0.25">
      <c r="A37" s="171"/>
      <c r="B37" s="168" t="s">
        <v>129</v>
      </c>
      <c r="C37" s="172" t="s">
        <v>134</v>
      </c>
      <c r="D37" s="168" t="s">
        <v>135</v>
      </c>
      <c r="E37" s="168" t="s">
        <v>136</v>
      </c>
      <c r="F37" s="169">
        <v>25</v>
      </c>
      <c r="G37" s="170"/>
      <c r="H37" s="170"/>
      <c r="I37" s="170"/>
      <c r="J37" s="168">
        <f t="shared" si="0"/>
        <v>0</v>
      </c>
      <c r="K37" s="1">
        <f t="shared" si="1"/>
        <v>0</v>
      </c>
      <c r="L37" s="1"/>
      <c r="M37" s="1"/>
      <c r="N37" s="1">
        <v>0</v>
      </c>
      <c r="O37" s="1"/>
      <c r="P37" s="167"/>
      <c r="Q37" s="173"/>
      <c r="R37" s="173"/>
      <c r="S37" s="167"/>
      <c r="Z37">
        <v>0</v>
      </c>
    </row>
    <row r="38" spans="1:26" ht="24.95" customHeight="1" x14ac:dyDescent="0.25">
      <c r="A38" s="171"/>
      <c r="B38" s="168" t="s">
        <v>129</v>
      </c>
      <c r="C38" s="172" t="s">
        <v>137</v>
      </c>
      <c r="D38" s="168" t="s">
        <v>138</v>
      </c>
      <c r="E38" s="168" t="s">
        <v>139</v>
      </c>
      <c r="F38" s="169">
        <v>35</v>
      </c>
      <c r="G38" s="170"/>
      <c r="H38" s="170"/>
      <c r="I38" s="170"/>
      <c r="J38" s="168">
        <f t="shared" si="0"/>
        <v>0</v>
      </c>
      <c r="K38" s="1">
        <f t="shared" si="1"/>
        <v>0</v>
      </c>
      <c r="L38" s="1"/>
      <c r="M38" s="1"/>
      <c r="N38" s="1">
        <v>0</v>
      </c>
      <c r="O38" s="1"/>
      <c r="P38" s="167"/>
      <c r="Q38" s="173"/>
      <c r="R38" s="173"/>
      <c r="S38" s="167"/>
      <c r="Z38">
        <v>0</v>
      </c>
    </row>
    <row r="39" spans="1:26" ht="24.95" customHeight="1" x14ac:dyDescent="0.25">
      <c r="A39" s="171"/>
      <c r="B39" s="168" t="s">
        <v>129</v>
      </c>
      <c r="C39" s="172" t="s">
        <v>140</v>
      </c>
      <c r="D39" s="168" t="s">
        <v>141</v>
      </c>
      <c r="E39" s="168" t="s">
        <v>79</v>
      </c>
      <c r="F39" s="169">
        <v>37</v>
      </c>
      <c r="G39" s="170"/>
      <c r="H39" s="170"/>
      <c r="I39" s="170"/>
      <c r="J39" s="168">
        <f t="shared" si="0"/>
        <v>0</v>
      </c>
      <c r="K39" s="1">
        <f t="shared" si="1"/>
        <v>0</v>
      </c>
      <c r="L39" s="1"/>
      <c r="M39" s="1"/>
      <c r="N39" s="1">
        <v>0</v>
      </c>
      <c r="O39" s="1"/>
      <c r="P39" s="167"/>
      <c r="Q39" s="173"/>
      <c r="R39" s="173"/>
      <c r="S39" s="167"/>
      <c r="Z39">
        <v>0</v>
      </c>
    </row>
    <row r="40" spans="1:26" ht="24.95" customHeight="1" x14ac:dyDescent="0.25">
      <c r="A40" s="171"/>
      <c r="B40" s="168" t="s">
        <v>129</v>
      </c>
      <c r="C40" s="172" t="s">
        <v>142</v>
      </c>
      <c r="D40" s="168" t="s">
        <v>143</v>
      </c>
      <c r="E40" s="168" t="s">
        <v>79</v>
      </c>
      <c r="F40" s="169">
        <v>40</v>
      </c>
      <c r="G40" s="170"/>
      <c r="H40" s="170"/>
      <c r="I40" s="170"/>
      <c r="J40" s="168">
        <f t="shared" si="0"/>
        <v>0</v>
      </c>
      <c r="K40" s="1">
        <f t="shared" si="1"/>
        <v>0</v>
      </c>
      <c r="L40" s="1"/>
      <c r="M40" s="1"/>
      <c r="N40" s="1">
        <v>0</v>
      </c>
      <c r="O40" s="1"/>
      <c r="P40" s="167"/>
      <c r="Q40" s="173"/>
      <c r="R40" s="173"/>
      <c r="S40" s="167"/>
      <c r="Z40">
        <v>0</v>
      </c>
    </row>
    <row r="41" spans="1:26" ht="24.95" customHeight="1" x14ac:dyDescent="0.25">
      <c r="A41" s="171"/>
      <c r="B41" s="168" t="s">
        <v>129</v>
      </c>
      <c r="C41" s="172" t="s">
        <v>142</v>
      </c>
      <c r="D41" s="168" t="s">
        <v>144</v>
      </c>
      <c r="E41" s="168" t="s">
        <v>83</v>
      </c>
      <c r="F41" s="169">
        <v>100</v>
      </c>
      <c r="G41" s="170"/>
      <c r="H41" s="170"/>
      <c r="I41" s="170"/>
      <c r="J41" s="168">
        <f t="shared" si="0"/>
        <v>0</v>
      </c>
      <c r="K41" s="1">
        <f t="shared" si="1"/>
        <v>0</v>
      </c>
      <c r="L41" s="1"/>
      <c r="M41" s="1"/>
      <c r="N41" s="1">
        <v>0</v>
      </c>
      <c r="O41" s="1"/>
      <c r="P41" s="167"/>
      <c r="Q41" s="173"/>
      <c r="R41" s="173"/>
      <c r="S41" s="167"/>
      <c r="Z41">
        <v>0</v>
      </c>
    </row>
    <row r="42" spans="1:26" ht="24.95" customHeight="1" x14ac:dyDescent="0.25">
      <c r="A42" s="171"/>
      <c r="B42" s="168" t="s">
        <v>129</v>
      </c>
      <c r="C42" s="172" t="s">
        <v>145</v>
      </c>
      <c r="D42" s="168" t="s">
        <v>146</v>
      </c>
      <c r="E42" s="168" t="s">
        <v>139</v>
      </c>
      <c r="F42" s="169">
        <v>20</v>
      </c>
      <c r="G42" s="170"/>
      <c r="H42" s="170"/>
      <c r="I42" s="170"/>
      <c r="J42" s="168">
        <f t="shared" si="0"/>
        <v>0</v>
      </c>
      <c r="K42" s="1">
        <f t="shared" si="1"/>
        <v>0</v>
      </c>
      <c r="L42" s="1"/>
      <c r="M42" s="1"/>
      <c r="N42" s="1">
        <v>0</v>
      </c>
      <c r="O42" s="1"/>
      <c r="P42" s="167"/>
      <c r="Q42" s="173"/>
      <c r="R42" s="173"/>
      <c r="S42" s="167"/>
      <c r="Z42">
        <v>0</v>
      </c>
    </row>
    <row r="43" spans="1:26" ht="24.95" customHeight="1" x14ac:dyDescent="0.25">
      <c r="A43" s="171"/>
      <c r="B43" s="168" t="s">
        <v>129</v>
      </c>
      <c r="C43" s="172" t="s">
        <v>147</v>
      </c>
      <c r="D43" s="168" t="s">
        <v>148</v>
      </c>
      <c r="E43" s="168" t="s">
        <v>79</v>
      </c>
      <c r="F43" s="169">
        <v>1</v>
      </c>
      <c r="G43" s="170"/>
      <c r="H43" s="170"/>
      <c r="I43" s="170"/>
      <c r="J43" s="168">
        <f t="shared" ref="J43:J74" si="2">ROUND(F43*(N43),2)</f>
        <v>0</v>
      </c>
      <c r="K43" s="1">
        <f t="shared" ref="K43:K74" si="3">ROUND(F43*(O43),2)</f>
        <v>0</v>
      </c>
      <c r="L43" s="1"/>
      <c r="M43" s="1"/>
      <c r="N43" s="1">
        <v>0</v>
      </c>
      <c r="O43" s="1"/>
      <c r="P43" s="167"/>
      <c r="Q43" s="173"/>
      <c r="R43" s="173"/>
      <c r="S43" s="167"/>
      <c r="Z43">
        <v>0</v>
      </c>
    </row>
    <row r="44" spans="1:26" ht="24.95" customHeight="1" x14ac:dyDescent="0.25">
      <c r="A44" s="171"/>
      <c r="B44" s="168" t="s">
        <v>129</v>
      </c>
      <c r="C44" s="172" t="s">
        <v>149</v>
      </c>
      <c r="D44" s="168" t="s">
        <v>150</v>
      </c>
      <c r="E44" s="168" t="s">
        <v>139</v>
      </c>
      <c r="F44" s="169">
        <v>15</v>
      </c>
      <c r="G44" s="170"/>
      <c r="H44" s="170"/>
      <c r="I44" s="170"/>
      <c r="J44" s="168">
        <f t="shared" si="2"/>
        <v>0</v>
      </c>
      <c r="K44" s="1">
        <f t="shared" si="3"/>
        <v>0</v>
      </c>
      <c r="L44" s="1"/>
      <c r="M44" s="1"/>
      <c r="N44" s="1">
        <v>0</v>
      </c>
      <c r="O44" s="1"/>
      <c r="P44" s="167"/>
      <c r="Q44" s="173"/>
      <c r="R44" s="173"/>
      <c r="S44" s="167"/>
      <c r="Z44">
        <v>0</v>
      </c>
    </row>
    <row r="45" spans="1:26" ht="24.95" customHeight="1" x14ac:dyDescent="0.25">
      <c r="A45" s="171"/>
      <c r="B45" s="168" t="s">
        <v>129</v>
      </c>
      <c r="C45" s="172" t="s">
        <v>151</v>
      </c>
      <c r="D45" s="168" t="s">
        <v>152</v>
      </c>
      <c r="E45" s="168" t="s">
        <v>139</v>
      </c>
      <c r="F45" s="169">
        <v>20</v>
      </c>
      <c r="G45" s="170"/>
      <c r="H45" s="170"/>
      <c r="I45" s="170"/>
      <c r="J45" s="168">
        <f t="shared" si="2"/>
        <v>0</v>
      </c>
      <c r="K45" s="1">
        <f t="shared" si="3"/>
        <v>0</v>
      </c>
      <c r="L45" s="1"/>
      <c r="M45" s="1"/>
      <c r="N45" s="1">
        <v>0</v>
      </c>
      <c r="O45" s="1"/>
      <c r="P45" s="167"/>
      <c r="Q45" s="173"/>
      <c r="R45" s="173"/>
      <c r="S45" s="167"/>
      <c r="Z45">
        <v>0</v>
      </c>
    </row>
    <row r="46" spans="1:26" ht="24.95" customHeight="1" x14ac:dyDescent="0.25">
      <c r="A46" s="171"/>
      <c r="B46" s="168" t="s">
        <v>129</v>
      </c>
      <c r="C46" s="172" t="s">
        <v>153</v>
      </c>
      <c r="D46" s="168" t="s">
        <v>154</v>
      </c>
      <c r="E46" s="168" t="s">
        <v>155</v>
      </c>
      <c r="F46" s="169">
        <v>20</v>
      </c>
      <c r="G46" s="170"/>
      <c r="H46" s="170"/>
      <c r="I46" s="170"/>
      <c r="J46" s="168">
        <f t="shared" si="2"/>
        <v>0</v>
      </c>
      <c r="K46" s="1">
        <f t="shared" si="3"/>
        <v>0</v>
      </c>
      <c r="L46" s="1"/>
      <c r="M46" s="1"/>
      <c r="N46" s="1">
        <v>0</v>
      </c>
      <c r="O46" s="1"/>
      <c r="P46" s="167"/>
      <c r="Q46" s="173"/>
      <c r="R46" s="173"/>
      <c r="S46" s="167"/>
      <c r="Z46">
        <v>0</v>
      </c>
    </row>
    <row r="47" spans="1:26" ht="24.95" customHeight="1" x14ac:dyDescent="0.25">
      <c r="A47" s="171"/>
      <c r="B47" s="168" t="s">
        <v>129</v>
      </c>
      <c r="C47" s="172" t="s">
        <v>156</v>
      </c>
      <c r="D47" s="168" t="s">
        <v>157</v>
      </c>
      <c r="E47" s="168" t="s">
        <v>139</v>
      </c>
      <c r="F47" s="169">
        <v>30</v>
      </c>
      <c r="G47" s="170"/>
      <c r="H47" s="170"/>
      <c r="I47" s="170"/>
      <c r="J47" s="168">
        <f t="shared" si="2"/>
        <v>0</v>
      </c>
      <c r="K47" s="1">
        <f t="shared" si="3"/>
        <v>0</v>
      </c>
      <c r="L47" s="1"/>
      <c r="M47" s="1"/>
      <c r="N47" s="1">
        <v>0</v>
      </c>
      <c r="O47" s="1"/>
      <c r="P47" s="167"/>
      <c r="Q47" s="173"/>
      <c r="R47" s="173"/>
      <c r="S47" s="167"/>
      <c r="Z47">
        <v>0</v>
      </c>
    </row>
    <row r="48" spans="1:26" ht="24.95" customHeight="1" x14ac:dyDescent="0.25">
      <c r="A48" s="171"/>
      <c r="B48" s="168" t="s">
        <v>158</v>
      </c>
      <c r="C48" s="172" t="s">
        <v>159</v>
      </c>
      <c r="D48" s="168" t="s">
        <v>160</v>
      </c>
      <c r="E48" s="168" t="s">
        <v>79</v>
      </c>
      <c r="F48" s="169">
        <v>1</v>
      </c>
      <c r="G48" s="170"/>
      <c r="H48" s="170"/>
      <c r="I48" s="170"/>
      <c r="J48" s="168">
        <f t="shared" si="2"/>
        <v>0</v>
      </c>
      <c r="K48" s="1">
        <f t="shared" si="3"/>
        <v>0</v>
      </c>
      <c r="L48" s="1"/>
      <c r="M48" s="1"/>
      <c r="N48" s="1">
        <v>0</v>
      </c>
      <c r="O48" s="1"/>
      <c r="P48" s="167"/>
      <c r="Q48" s="173"/>
      <c r="R48" s="173"/>
      <c r="S48" s="167"/>
      <c r="Z48">
        <v>0</v>
      </c>
    </row>
    <row r="49" spans="1:26" ht="24.95" customHeight="1" x14ac:dyDescent="0.25">
      <c r="A49" s="171"/>
      <c r="B49" s="168" t="s">
        <v>161</v>
      </c>
      <c r="C49" s="172" t="s">
        <v>162</v>
      </c>
      <c r="D49" s="168" t="s">
        <v>163</v>
      </c>
      <c r="E49" s="168" t="s">
        <v>83</v>
      </c>
      <c r="F49" s="169">
        <v>40</v>
      </c>
      <c r="G49" s="170"/>
      <c r="H49" s="170"/>
      <c r="I49" s="170"/>
      <c r="J49" s="168">
        <f t="shared" si="2"/>
        <v>0</v>
      </c>
      <c r="K49" s="1">
        <f t="shared" si="3"/>
        <v>0</v>
      </c>
      <c r="L49" s="1"/>
      <c r="M49" s="1">
        <f t="shared" ref="M49:M90" si="4">ROUND(F49*(H49),2)</f>
        <v>0</v>
      </c>
      <c r="N49" s="1">
        <v>0</v>
      </c>
      <c r="O49" s="1"/>
      <c r="P49" s="167"/>
      <c r="Q49" s="173"/>
      <c r="R49" s="173"/>
      <c r="S49" s="167"/>
      <c r="Z49">
        <v>0</v>
      </c>
    </row>
    <row r="50" spans="1:26" ht="24.95" customHeight="1" x14ac:dyDescent="0.25">
      <c r="A50" s="171"/>
      <c r="B50" s="168" t="s">
        <v>161</v>
      </c>
      <c r="C50" s="172" t="s">
        <v>164</v>
      </c>
      <c r="D50" s="168" t="s">
        <v>165</v>
      </c>
      <c r="E50" s="168" t="s">
        <v>83</v>
      </c>
      <c r="F50" s="169">
        <v>950</v>
      </c>
      <c r="G50" s="170"/>
      <c r="H50" s="170"/>
      <c r="I50" s="170"/>
      <c r="J50" s="168">
        <f t="shared" si="2"/>
        <v>0</v>
      </c>
      <c r="K50" s="1">
        <f t="shared" si="3"/>
        <v>0</v>
      </c>
      <c r="L50" s="1"/>
      <c r="M50" s="1">
        <f t="shared" si="4"/>
        <v>0</v>
      </c>
      <c r="N50" s="1">
        <v>0</v>
      </c>
      <c r="O50" s="1"/>
      <c r="P50" s="167"/>
      <c r="Q50" s="173"/>
      <c r="R50" s="173"/>
      <c r="S50" s="167"/>
      <c r="Z50">
        <v>0</v>
      </c>
    </row>
    <row r="51" spans="1:26" ht="24.95" customHeight="1" x14ac:dyDescent="0.25">
      <c r="A51" s="171"/>
      <c r="B51" s="168" t="s">
        <v>161</v>
      </c>
      <c r="C51" s="172" t="s">
        <v>166</v>
      </c>
      <c r="D51" s="168" t="s">
        <v>167</v>
      </c>
      <c r="E51" s="168" t="s">
        <v>83</v>
      </c>
      <c r="F51" s="169">
        <v>95</v>
      </c>
      <c r="G51" s="170"/>
      <c r="H51" s="170"/>
      <c r="I51" s="170"/>
      <c r="J51" s="168">
        <f t="shared" si="2"/>
        <v>0</v>
      </c>
      <c r="K51" s="1">
        <f t="shared" si="3"/>
        <v>0</v>
      </c>
      <c r="L51" s="1"/>
      <c r="M51" s="1">
        <f t="shared" si="4"/>
        <v>0</v>
      </c>
      <c r="N51" s="1">
        <v>0</v>
      </c>
      <c r="O51" s="1"/>
      <c r="P51" s="167"/>
      <c r="Q51" s="173"/>
      <c r="R51" s="173"/>
      <c r="S51" s="167"/>
      <c r="Z51">
        <v>0</v>
      </c>
    </row>
    <row r="52" spans="1:26" ht="24.95" customHeight="1" x14ac:dyDescent="0.25">
      <c r="A52" s="171"/>
      <c r="B52" s="168" t="s">
        <v>168</v>
      </c>
      <c r="C52" s="172" t="s">
        <v>169</v>
      </c>
      <c r="D52" s="168" t="s">
        <v>170</v>
      </c>
      <c r="E52" s="168" t="s">
        <v>171</v>
      </c>
      <c r="F52" s="169">
        <v>93</v>
      </c>
      <c r="G52" s="170"/>
      <c r="H52" s="170"/>
      <c r="I52" s="170"/>
      <c r="J52" s="168">
        <f t="shared" si="2"/>
        <v>0</v>
      </c>
      <c r="K52" s="1">
        <f t="shared" si="3"/>
        <v>0</v>
      </c>
      <c r="L52" s="1"/>
      <c r="M52" s="1">
        <f t="shared" si="4"/>
        <v>0</v>
      </c>
      <c r="N52" s="1">
        <v>0</v>
      </c>
      <c r="O52" s="1"/>
      <c r="P52" s="167"/>
      <c r="Q52" s="173"/>
      <c r="R52" s="173"/>
      <c r="S52" s="167"/>
      <c r="Z52">
        <v>0</v>
      </c>
    </row>
    <row r="53" spans="1:26" ht="24.95" customHeight="1" x14ac:dyDescent="0.25">
      <c r="A53" s="171"/>
      <c r="B53" s="168" t="s">
        <v>168</v>
      </c>
      <c r="C53" s="172" t="s">
        <v>172</v>
      </c>
      <c r="D53" s="168" t="s">
        <v>173</v>
      </c>
      <c r="E53" s="168" t="s">
        <v>79</v>
      </c>
      <c r="F53" s="169">
        <v>2</v>
      </c>
      <c r="G53" s="170"/>
      <c r="H53" s="170"/>
      <c r="I53" s="170"/>
      <c r="J53" s="168">
        <f t="shared" si="2"/>
        <v>0</v>
      </c>
      <c r="K53" s="1">
        <f t="shared" si="3"/>
        <v>0</v>
      </c>
      <c r="L53" s="1"/>
      <c r="M53" s="1">
        <f t="shared" si="4"/>
        <v>0</v>
      </c>
      <c r="N53" s="1">
        <v>0</v>
      </c>
      <c r="O53" s="1"/>
      <c r="P53" s="167"/>
      <c r="Q53" s="173"/>
      <c r="R53" s="173"/>
      <c r="S53" s="167"/>
      <c r="Z53">
        <v>0</v>
      </c>
    </row>
    <row r="54" spans="1:26" ht="24.95" customHeight="1" x14ac:dyDescent="0.25">
      <c r="A54" s="171"/>
      <c r="B54" s="168" t="s">
        <v>168</v>
      </c>
      <c r="C54" s="172" t="s">
        <v>172</v>
      </c>
      <c r="D54" s="168" t="s">
        <v>174</v>
      </c>
      <c r="E54" s="168" t="s">
        <v>79</v>
      </c>
      <c r="F54" s="169">
        <v>8</v>
      </c>
      <c r="G54" s="170"/>
      <c r="H54" s="170"/>
      <c r="I54" s="170"/>
      <c r="J54" s="168">
        <f t="shared" si="2"/>
        <v>0</v>
      </c>
      <c r="K54" s="1">
        <f t="shared" si="3"/>
        <v>0</v>
      </c>
      <c r="L54" s="1"/>
      <c r="M54" s="1">
        <f t="shared" si="4"/>
        <v>0</v>
      </c>
      <c r="N54" s="1">
        <v>0</v>
      </c>
      <c r="O54" s="1"/>
      <c r="P54" s="167"/>
      <c r="Q54" s="173"/>
      <c r="R54" s="173"/>
      <c r="S54" s="167"/>
      <c r="Z54">
        <v>0</v>
      </c>
    </row>
    <row r="55" spans="1:26" ht="24.95" customHeight="1" x14ac:dyDescent="0.25">
      <c r="A55" s="171"/>
      <c r="B55" s="168" t="s">
        <v>168</v>
      </c>
      <c r="C55" s="172" t="s">
        <v>172</v>
      </c>
      <c r="D55" s="168" t="s">
        <v>175</v>
      </c>
      <c r="E55" s="168" t="s">
        <v>79</v>
      </c>
      <c r="F55" s="169">
        <v>27</v>
      </c>
      <c r="G55" s="170"/>
      <c r="H55" s="170"/>
      <c r="I55" s="170"/>
      <c r="J55" s="168">
        <f t="shared" si="2"/>
        <v>0</v>
      </c>
      <c r="K55" s="1">
        <f t="shared" si="3"/>
        <v>0</v>
      </c>
      <c r="L55" s="1"/>
      <c r="M55" s="1">
        <f t="shared" si="4"/>
        <v>0</v>
      </c>
      <c r="N55" s="1">
        <v>0</v>
      </c>
      <c r="O55" s="1"/>
      <c r="P55" s="167"/>
      <c r="Q55" s="173"/>
      <c r="R55" s="173"/>
      <c r="S55" s="167"/>
      <c r="Z55">
        <v>0</v>
      </c>
    </row>
    <row r="56" spans="1:26" ht="24.95" customHeight="1" x14ac:dyDescent="0.25">
      <c r="A56" s="171"/>
      <c r="B56" s="168" t="s">
        <v>168</v>
      </c>
      <c r="C56" s="172" t="s">
        <v>172</v>
      </c>
      <c r="D56" s="168" t="s">
        <v>176</v>
      </c>
      <c r="E56" s="168" t="s">
        <v>79</v>
      </c>
      <c r="F56" s="169">
        <v>40</v>
      </c>
      <c r="G56" s="170"/>
      <c r="H56" s="170"/>
      <c r="I56" s="170"/>
      <c r="J56" s="168">
        <f t="shared" si="2"/>
        <v>0</v>
      </c>
      <c r="K56" s="1">
        <f t="shared" si="3"/>
        <v>0</v>
      </c>
      <c r="L56" s="1"/>
      <c r="M56" s="1">
        <f t="shared" si="4"/>
        <v>0</v>
      </c>
      <c r="N56" s="1">
        <v>0</v>
      </c>
      <c r="O56" s="1"/>
      <c r="P56" s="167"/>
      <c r="Q56" s="173"/>
      <c r="R56" s="173"/>
      <c r="S56" s="167"/>
      <c r="Z56">
        <v>0</v>
      </c>
    </row>
    <row r="57" spans="1:26" ht="24.95" customHeight="1" x14ac:dyDescent="0.25">
      <c r="A57" s="171"/>
      <c r="B57" s="168" t="s">
        <v>168</v>
      </c>
      <c r="C57" s="172" t="s">
        <v>172</v>
      </c>
      <c r="D57" s="168" t="s">
        <v>177</v>
      </c>
      <c r="E57" s="168" t="s">
        <v>79</v>
      </c>
      <c r="F57" s="169">
        <v>1</v>
      </c>
      <c r="G57" s="170"/>
      <c r="H57" s="170"/>
      <c r="I57" s="170"/>
      <c r="J57" s="168">
        <f t="shared" si="2"/>
        <v>0</v>
      </c>
      <c r="K57" s="1">
        <f t="shared" si="3"/>
        <v>0</v>
      </c>
      <c r="L57" s="1"/>
      <c r="M57" s="1">
        <f t="shared" si="4"/>
        <v>0</v>
      </c>
      <c r="N57" s="1">
        <v>0</v>
      </c>
      <c r="O57" s="1"/>
      <c r="P57" s="167"/>
      <c r="Q57" s="173"/>
      <c r="R57" s="173"/>
      <c r="S57" s="167"/>
      <c r="Z57">
        <v>0</v>
      </c>
    </row>
    <row r="58" spans="1:26" ht="24.95" customHeight="1" x14ac:dyDescent="0.25">
      <c r="A58" s="171"/>
      <c r="B58" s="168" t="s">
        <v>168</v>
      </c>
      <c r="C58" s="172" t="s">
        <v>172</v>
      </c>
      <c r="D58" s="168" t="s">
        <v>178</v>
      </c>
      <c r="E58" s="168" t="s">
        <v>79</v>
      </c>
      <c r="F58" s="169">
        <v>1</v>
      </c>
      <c r="G58" s="170"/>
      <c r="H58" s="170"/>
      <c r="I58" s="170"/>
      <c r="J58" s="168">
        <f t="shared" si="2"/>
        <v>0</v>
      </c>
      <c r="K58" s="1">
        <f t="shared" si="3"/>
        <v>0</v>
      </c>
      <c r="L58" s="1"/>
      <c r="M58" s="1">
        <f t="shared" si="4"/>
        <v>0</v>
      </c>
      <c r="N58" s="1">
        <v>0</v>
      </c>
      <c r="O58" s="1"/>
      <c r="P58" s="167"/>
      <c r="Q58" s="173"/>
      <c r="R58" s="173"/>
      <c r="S58" s="167"/>
      <c r="Z58">
        <v>0</v>
      </c>
    </row>
    <row r="59" spans="1:26" ht="24.95" customHeight="1" x14ac:dyDescent="0.25">
      <c r="A59" s="171"/>
      <c r="B59" s="168" t="s">
        <v>168</v>
      </c>
      <c r="C59" s="172" t="s">
        <v>172</v>
      </c>
      <c r="D59" s="168" t="s">
        <v>179</v>
      </c>
      <c r="E59" s="168" t="s">
        <v>79</v>
      </c>
      <c r="F59" s="169">
        <v>1</v>
      </c>
      <c r="G59" s="170"/>
      <c r="H59" s="170"/>
      <c r="I59" s="170"/>
      <c r="J59" s="168">
        <f t="shared" si="2"/>
        <v>0</v>
      </c>
      <c r="K59" s="1">
        <f t="shared" si="3"/>
        <v>0</v>
      </c>
      <c r="L59" s="1"/>
      <c r="M59" s="1">
        <f t="shared" si="4"/>
        <v>0</v>
      </c>
      <c r="N59" s="1">
        <v>0</v>
      </c>
      <c r="O59" s="1"/>
      <c r="P59" s="167"/>
      <c r="Q59" s="173"/>
      <c r="R59" s="173"/>
      <c r="S59" s="167"/>
      <c r="Z59">
        <v>0</v>
      </c>
    </row>
    <row r="60" spans="1:26" ht="24.95" customHeight="1" x14ac:dyDescent="0.25">
      <c r="A60" s="171"/>
      <c r="B60" s="168" t="s">
        <v>168</v>
      </c>
      <c r="C60" s="172" t="s">
        <v>172</v>
      </c>
      <c r="D60" s="168" t="s">
        <v>180</v>
      </c>
      <c r="E60" s="168" t="s">
        <v>79</v>
      </c>
      <c r="F60" s="169">
        <v>1</v>
      </c>
      <c r="G60" s="170"/>
      <c r="H60" s="170"/>
      <c r="I60" s="170"/>
      <c r="J60" s="168">
        <f t="shared" si="2"/>
        <v>0</v>
      </c>
      <c r="K60" s="1">
        <f t="shared" si="3"/>
        <v>0</v>
      </c>
      <c r="L60" s="1"/>
      <c r="M60" s="1">
        <f t="shared" si="4"/>
        <v>0</v>
      </c>
      <c r="N60" s="1">
        <v>0</v>
      </c>
      <c r="O60" s="1"/>
      <c r="P60" s="167"/>
      <c r="Q60" s="173"/>
      <c r="R60" s="173"/>
      <c r="S60" s="167"/>
      <c r="Z60">
        <v>0</v>
      </c>
    </row>
    <row r="61" spans="1:26" ht="24.95" customHeight="1" x14ac:dyDescent="0.25">
      <c r="A61" s="171"/>
      <c r="B61" s="168" t="s">
        <v>168</v>
      </c>
      <c r="C61" s="172" t="s">
        <v>172</v>
      </c>
      <c r="D61" s="168" t="s">
        <v>181</v>
      </c>
      <c r="E61" s="168" t="s">
        <v>79</v>
      </c>
      <c r="F61" s="169">
        <v>1</v>
      </c>
      <c r="G61" s="170"/>
      <c r="H61" s="170"/>
      <c r="I61" s="170"/>
      <c r="J61" s="168">
        <f t="shared" si="2"/>
        <v>0</v>
      </c>
      <c r="K61" s="1">
        <f t="shared" si="3"/>
        <v>0</v>
      </c>
      <c r="L61" s="1"/>
      <c r="M61" s="1">
        <f t="shared" si="4"/>
        <v>0</v>
      </c>
      <c r="N61" s="1">
        <v>0</v>
      </c>
      <c r="O61" s="1"/>
      <c r="P61" s="167"/>
      <c r="Q61" s="173"/>
      <c r="R61" s="173"/>
      <c r="S61" s="167"/>
      <c r="Z61">
        <v>0</v>
      </c>
    </row>
    <row r="62" spans="1:26" ht="24.95" customHeight="1" x14ac:dyDescent="0.25">
      <c r="A62" s="171"/>
      <c r="B62" s="168" t="s">
        <v>168</v>
      </c>
      <c r="C62" s="172" t="s">
        <v>172</v>
      </c>
      <c r="D62" s="168" t="s">
        <v>182</v>
      </c>
      <c r="E62" s="168" t="s">
        <v>79</v>
      </c>
      <c r="F62" s="169">
        <v>1</v>
      </c>
      <c r="G62" s="170"/>
      <c r="H62" s="170"/>
      <c r="I62" s="170"/>
      <c r="J62" s="168">
        <f t="shared" si="2"/>
        <v>0</v>
      </c>
      <c r="K62" s="1">
        <f t="shared" si="3"/>
        <v>0</v>
      </c>
      <c r="L62" s="1"/>
      <c r="M62" s="1">
        <f t="shared" si="4"/>
        <v>0</v>
      </c>
      <c r="N62" s="1">
        <v>0</v>
      </c>
      <c r="O62" s="1"/>
      <c r="P62" s="167"/>
      <c r="Q62" s="173"/>
      <c r="R62" s="173"/>
      <c r="S62" s="167"/>
      <c r="Z62">
        <v>0</v>
      </c>
    </row>
    <row r="63" spans="1:26" ht="24.95" customHeight="1" x14ac:dyDescent="0.25">
      <c r="A63" s="171"/>
      <c r="B63" s="168" t="s">
        <v>168</v>
      </c>
      <c r="C63" s="172" t="s">
        <v>172</v>
      </c>
      <c r="D63" s="168" t="s">
        <v>183</v>
      </c>
      <c r="E63" s="168" t="s">
        <v>83</v>
      </c>
      <c r="F63" s="169">
        <v>1200</v>
      </c>
      <c r="G63" s="170"/>
      <c r="H63" s="170"/>
      <c r="I63" s="170"/>
      <c r="J63" s="168">
        <f t="shared" si="2"/>
        <v>0</v>
      </c>
      <c r="K63" s="1">
        <f t="shared" si="3"/>
        <v>0</v>
      </c>
      <c r="L63" s="1"/>
      <c r="M63" s="1">
        <f t="shared" si="4"/>
        <v>0</v>
      </c>
      <c r="N63" s="1">
        <v>0</v>
      </c>
      <c r="O63" s="1"/>
      <c r="P63" s="167"/>
      <c r="Q63" s="173"/>
      <c r="R63" s="173"/>
      <c r="S63" s="167"/>
      <c r="Z63">
        <v>0</v>
      </c>
    </row>
    <row r="64" spans="1:26" ht="24.95" customHeight="1" x14ac:dyDescent="0.25">
      <c r="A64" s="171"/>
      <c r="B64" s="168" t="s">
        <v>168</v>
      </c>
      <c r="C64" s="172" t="s">
        <v>172</v>
      </c>
      <c r="D64" s="168" t="s">
        <v>184</v>
      </c>
      <c r="E64" s="168" t="s">
        <v>79</v>
      </c>
      <c r="F64" s="169">
        <v>2</v>
      </c>
      <c r="G64" s="170"/>
      <c r="H64" s="170"/>
      <c r="I64" s="170"/>
      <c r="J64" s="168">
        <f t="shared" si="2"/>
        <v>0</v>
      </c>
      <c r="K64" s="1">
        <f t="shared" si="3"/>
        <v>0</v>
      </c>
      <c r="L64" s="1"/>
      <c r="M64" s="1">
        <f t="shared" si="4"/>
        <v>0</v>
      </c>
      <c r="N64" s="1">
        <v>0</v>
      </c>
      <c r="O64" s="1"/>
      <c r="P64" s="167"/>
      <c r="Q64" s="173"/>
      <c r="R64" s="173"/>
      <c r="S64" s="167"/>
      <c r="Z64">
        <v>0</v>
      </c>
    </row>
    <row r="65" spans="1:26" ht="24.95" customHeight="1" x14ac:dyDescent="0.25">
      <c r="A65" s="171"/>
      <c r="B65" s="168" t="s">
        <v>168</v>
      </c>
      <c r="C65" s="172" t="s">
        <v>172</v>
      </c>
      <c r="D65" s="168" t="s">
        <v>185</v>
      </c>
      <c r="E65" s="168" t="s">
        <v>79</v>
      </c>
      <c r="F65" s="169">
        <v>1</v>
      </c>
      <c r="G65" s="170"/>
      <c r="H65" s="170"/>
      <c r="I65" s="170"/>
      <c r="J65" s="168">
        <f t="shared" si="2"/>
        <v>0</v>
      </c>
      <c r="K65" s="1">
        <f t="shared" si="3"/>
        <v>0</v>
      </c>
      <c r="L65" s="1"/>
      <c r="M65" s="1">
        <f t="shared" si="4"/>
        <v>0</v>
      </c>
      <c r="N65" s="1">
        <v>0</v>
      </c>
      <c r="O65" s="1"/>
      <c r="P65" s="167"/>
      <c r="Q65" s="173"/>
      <c r="R65" s="173"/>
      <c r="S65" s="167"/>
      <c r="Z65">
        <v>0</v>
      </c>
    </row>
    <row r="66" spans="1:26" ht="24.95" customHeight="1" x14ac:dyDescent="0.25">
      <c r="A66" s="171"/>
      <c r="B66" s="168" t="s">
        <v>168</v>
      </c>
      <c r="C66" s="172" t="s">
        <v>172</v>
      </c>
      <c r="D66" s="168" t="s">
        <v>186</v>
      </c>
      <c r="E66" s="168" t="s">
        <v>79</v>
      </c>
      <c r="F66" s="169">
        <v>2</v>
      </c>
      <c r="G66" s="170"/>
      <c r="H66" s="170"/>
      <c r="I66" s="170"/>
      <c r="J66" s="168">
        <f t="shared" si="2"/>
        <v>0</v>
      </c>
      <c r="K66" s="1">
        <f t="shared" si="3"/>
        <v>0</v>
      </c>
      <c r="L66" s="1"/>
      <c r="M66" s="1">
        <f t="shared" si="4"/>
        <v>0</v>
      </c>
      <c r="N66" s="1">
        <v>0</v>
      </c>
      <c r="O66" s="1"/>
      <c r="P66" s="167"/>
      <c r="Q66" s="173"/>
      <c r="R66" s="173"/>
      <c r="S66" s="167"/>
      <c r="Z66">
        <v>0</v>
      </c>
    </row>
    <row r="67" spans="1:26" ht="24.95" customHeight="1" x14ac:dyDescent="0.25">
      <c r="A67" s="171"/>
      <c r="B67" s="168" t="s">
        <v>168</v>
      </c>
      <c r="C67" s="172" t="s">
        <v>172</v>
      </c>
      <c r="D67" s="168" t="s">
        <v>187</v>
      </c>
      <c r="E67" s="168" t="s">
        <v>79</v>
      </c>
      <c r="F67" s="169">
        <v>1</v>
      </c>
      <c r="G67" s="170"/>
      <c r="H67" s="170"/>
      <c r="I67" s="170"/>
      <c r="J67" s="168">
        <f t="shared" si="2"/>
        <v>0</v>
      </c>
      <c r="K67" s="1">
        <f t="shared" si="3"/>
        <v>0</v>
      </c>
      <c r="L67" s="1"/>
      <c r="M67" s="1">
        <f t="shared" si="4"/>
        <v>0</v>
      </c>
      <c r="N67" s="1">
        <v>0</v>
      </c>
      <c r="O67" s="1"/>
      <c r="P67" s="167"/>
      <c r="Q67" s="173"/>
      <c r="R67" s="173"/>
      <c r="S67" s="167"/>
      <c r="Z67">
        <v>0</v>
      </c>
    </row>
    <row r="68" spans="1:26" ht="24.95" customHeight="1" x14ac:dyDescent="0.25">
      <c r="A68" s="171"/>
      <c r="B68" s="168" t="s">
        <v>168</v>
      </c>
      <c r="C68" s="172" t="s">
        <v>172</v>
      </c>
      <c r="D68" s="168" t="s">
        <v>188</v>
      </c>
      <c r="E68" s="168" t="s">
        <v>79</v>
      </c>
      <c r="F68" s="169">
        <v>1</v>
      </c>
      <c r="G68" s="170"/>
      <c r="H68" s="170"/>
      <c r="I68" s="170"/>
      <c r="J68" s="168">
        <f t="shared" si="2"/>
        <v>0</v>
      </c>
      <c r="K68" s="1">
        <f t="shared" si="3"/>
        <v>0</v>
      </c>
      <c r="L68" s="1"/>
      <c r="M68" s="1">
        <f t="shared" si="4"/>
        <v>0</v>
      </c>
      <c r="N68" s="1">
        <v>0</v>
      </c>
      <c r="O68" s="1"/>
      <c r="P68" s="167"/>
      <c r="Q68" s="173"/>
      <c r="R68" s="173"/>
      <c r="S68" s="167"/>
      <c r="Z68">
        <v>0</v>
      </c>
    </row>
    <row r="69" spans="1:26" ht="24.95" customHeight="1" x14ac:dyDescent="0.25">
      <c r="A69" s="171"/>
      <c r="B69" s="168" t="s">
        <v>168</v>
      </c>
      <c r="C69" s="172" t="s">
        <v>172</v>
      </c>
      <c r="D69" s="168" t="s">
        <v>189</v>
      </c>
      <c r="E69" s="168" t="s">
        <v>79</v>
      </c>
      <c r="F69" s="169">
        <v>1</v>
      </c>
      <c r="G69" s="170"/>
      <c r="H69" s="170"/>
      <c r="I69" s="170"/>
      <c r="J69" s="168">
        <f t="shared" si="2"/>
        <v>0</v>
      </c>
      <c r="K69" s="1">
        <f t="shared" si="3"/>
        <v>0</v>
      </c>
      <c r="L69" s="1"/>
      <c r="M69" s="1">
        <f t="shared" si="4"/>
        <v>0</v>
      </c>
      <c r="N69" s="1">
        <v>0</v>
      </c>
      <c r="O69" s="1"/>
      <c r="P69" s="167"/>
      <c r="Q69" s="173"/>
      <c r="R69" s="173"/>
      <c r="S69" s="167"/>
      <c r="Z69">
        <v>0</v>
      </c>
    </row>
    <row r="70" spans="1:26" ht="24.95" customHeight="1" x14ac:dyDescent="0.25">
      <c r="A70" s="171"/>
      <c r="B70" s="168" t="s">
        <v>168</v>
      </c>
      <c r="C70" s="172" t="s">
        <v>172</v>
      </c>
      <c r="D70" s="168" t="s">
        <v>190</v>
      </c>
      <c r="E70" s="168" t="s">
        <v>79</v>
      </c>
      <c r="F70" s="169">
        <v>6</v>
      </c>
      <c r="G70" s="170"/>
      <c r="H70" s="170"/>
      <c r="I70" s="170"/>
      <c r="J70" s="168">
        <f t="shared" si="2"/>
        <v>0</v>
      </c>
      <c r="K70" s="1">
        <f t="shared" si="3"/>
        <v>0</v>
      </c>
      <c r="L70" s="1"/>
      <c r="M70" s="1">
        <f t="shared" si="4"/>
        <v>0</v>
      </c>
      <c r="N70" s="1">
        <v>0</v>
      </c>
      <c r="O70" s="1"/>
      <c r="P70" s="167"/>
      <c r="Q70" s="173"/>
      <c r="R70" s="173"/>
      <c r="S70" s="167"/>
      <c r="Z70">
        <v>0</v>
      </c>
    </row>
    <row r="71" spans="1:26" ht="24.95" customHeight="1" x14ac:dyDescent="0.25">
      <c r="A71" s="171"/>
      <c r="B71" s="168" t="s">
        <v>168</v>
      </c>
      <c r="C71" s="172" t="s">
        <v>172</v>
      </c>
      <c r="D71" s="168" t="s">
        <v>191</v>
      </c>
      <c r="E71" s="168" t="s">
        <v>79</v>
      </c>
      <c r="F71" s="169">
        <v>12</v>
      </c>
      <c r="G71" s="170"/>
      <c r="H71" s="170"/>
      <c r="I71" s="170"/>
      <c r="J71" s="168">
        <f t="shared" si="2"/>
        <v>0</v>
      </c>
      <c r="K71" s="1">
        <f t="shared" si="3"/>
        <v>0</v>
      </c>
      <c r="L71" s="1"/>
      <c r="M71" s="1">
        <f t="shared" si="4"/>
        <v>0</v>
      </c>
      <c r="N71" s="1">
        <v>0</v>
      </c>
      <c r="O71" s="1"/>
      <c r="P71" s="167"/>
      <c r="Q71" s="173"/>
      <c r="R71" s="173"/>
      <c r="S71" s="167"/>
      <c r="Z71">
        <v>0</v>
      </c>
    </row>
    <row r="72" spans="1:26" ht="24.95" customHeight="1" x14ac:dyDescent="0.25">
      <c r="A72" s="171"/>
      <c r="B72" s="168" t="s">
        <v>168</v>
      </c>
      <c r="C72" s="172" t="s">
        <v>172</v>
      </c>
      <c r="D72" s="168" t="s">
        <v>192</v>
      </c>
      <c r="E72" s="168" t="s">
        <v>79</v>
      </c>
      <c r="F72" s="169">
        <v>1</v>
      </c>
      <c r="G72" s="170"/>
      <c r="H72" s="170"/>
      <c r="I72" s="170"/>
      <c r="J72" s="168">
        <f t="shared" si="2"/>
        <v>0</v>
      </c>
      <c r="K72" s="1">
        <f t="shared" si="3"/>
        <v>0</v>
      </c>
      <c r="L72" s="1"/>
      <c r="M72" s="1">
        <f t="shared" si="4"/>
        <v>0</v>
      </c>
      <c r="N72" s="1">
        <v>0</v>
      </c>
      <c r="O72" s="1"/>
      <c r="P72" s="167"/>
      <c r="Q72" s="173"/>
      <c r="R72" s="173"/>
      <c r="S72" s="167"/>
      <c r="Z72">
        <v>0</v>
      </c>
    </row>
    <row r="73" spans="1:26" ht="24.95" customHeight="1" x14ac:dyDescent="0.25">
      <c r="A73" s="171"/>
      <c r="B73" s="168" t="s">
        <v>168</v>
      </c>
      <c r="C73" s="172" t="s">
        <v>172</v>
      </c>
      <c r="D73" s="168" t="s">
        <v>193</v>
      </c>
      <c r="E73" s="168" t="s">
        <v>79</v>
      </c>
      <c r="F73" s="169">
        <v>1</v>
      </c>
      <c r="G73" s="170"/>
      <c r="H73" s="170"/>
      <c r="I73" s="170"/>
      <c r="J73" s="168">
        <f t="shared" si="2"/>
        <v>0</v>
      </c>
      <c r="K73" s="1">
        <f t="shared" si="3"/>
        <v>0</v>
      </c>
      <c r="L73" s="1"/>
      <c r="M73" s="1">
        <f t="shared" si="4"/>
        <v>0</v>
      </c>
      <c r="N73" s="1">
        <v>0</v>
      </c>
      <c r="O73" s="1"/>
      <c r="P73" s="167"/>
      <c r="Q73" s="173"/>
      <c r="R73" s="173"/>
      <c r="S73" s="167"/>
      <c r="Z73">
        <v>0</v>
      </c>
    </row>
    <row r="74" spans="1:26" ht="24.95" customHeight="1" x14ac:dyDescent="0.25">
      <c r="A74" s="171"/>
      <c r="B74" s="168" t="s">
        <v>168</v>
      </c>
      <c r="C74" s="172" t="s">
        <v>172</v>
      </c>
      <c r="D74" s="168" t="s">
        <v>194</v>
      </c>
      <c r="E74" s="168" t="s">
        <v>83</v>
      </c>
      <c r="F74" s="169">
        <v>50</v>
      </c>
      <c r="G74" s="170"/>
      <c r="H74" s="170"/>
      <c r="I74" s="170"/>
      <c r="J74" s="168">
        <f t="shared" si="2"/>
        <v>0</v>
      </c>
      <c r="K74" s="1">
        <f t="shared" si="3"/>
        <v>0</v>
      </c>
      <c r="L74" s="1"/>
      <c r="M74" s="1">
        <f t="shared" si="4"/>
        <v>0</v>
      </c>
      <c r="N74" s="1">
        <v>0</v>
      </c>
      <c r="O74" s="1"/>
      <c r="P74" s="167"/>
      <c r="Q74" s="173"/>
      <c r="R74" s="173"/>
      <c r="S74" s="167"/>
      <c r="Z74">
        <v>0</v>
      </c>
    </row>
    <row r="75" spans="1:26" ht="24.95" customHeight="1" x14ac:dyDescent="0.25">
      <c r="A75" s="171"/>
      <c r="B75" s="168" t="s">
        <v>168</v>
      </c>
      <c r="C75" s="172" t="s">
        <v>172</v>
      </c>
      <c r="D75" s="168" t="s">
        <v>195</v>
      </c>
      <c r="E75" s="168" t="s">
        <v>79</v>
      </c>
      <c r="F75" s="169">
        <v>1</v>
      </c>
      <c r="G75" s="170"/>
      <c r="H75" s="170"/>
      <c r="I75" s="170"/>
      <c r="J75" s="168">
        <f t="shared" ref="J75:J94" si="5">ROUND(F75*(N75),2)</f>
        <v>0</v>
      </c>
      <c r="K75" s="1">
        <f t="shared" ref="K75:K94" si="6">ROUND(F75*(O75),2)</f>
        <v>0</v>
      </c>
      <c r="L75" s="1"/>
      <c r="M75" s="1">
        <f t="shared" si="4"/>
        <v>0</v>
      </c>
      <c r="N75" s="1">
        <v>0</v>
      </c>
      <c r="O75" s="1"/>
      <c r="P75" s="167"/>
      <c r="Q75" s="173"/>
      <c r="R75" s="173"/>
      <c r="S75" s="167"/>
      <c r="Z75">
        <v>0</v>
      </c>
    </row>
    <row r="76" spans="1:26" ht="24.95" customHeight="1" x14ac:dyDescent="0.25">
      <c r="A76" s="171"/>
      <c r="B76" s="168" t="s">
        <v>168</v>
      </c>
      <c r="C76" s="172" t="s">
        <v>172</v>
      </c>
      <c r="D76" s="168" t="s">
        <v>196</v>
      </c>
      <c r="E76" s="168" t="s">
        <v>171</v>
      </c>
      <c r="F76" s="169">
        <v>22</v>
      </c>
      <c r="G76" s="170"/>
      <c r="H76" s="170"/>
      <c r="I76" s="170"/>
      <c r="J76" s="168">
        <f t="shared" si="5"/>
        <v>0</v>
      </c>
      <c r="K76" s="1">
        <f t="shared" si="6"/>
        <v>0</v>
      </c>
      <c r="L76" s="1"/>
      <c r="M76" s="1">
        <f t="shared" si="4"/>
        <v>0</v>
      </c>
      <c r="N76" s="1">
        <v>0</v>
      </c>
      <c r="O76" s="1"/>
      <c r="P76" s="167"/>
      <c r="Q76" s="173"/>
      <c r="R76" s="173"/>
      <c r="S76" s="167"/>
      <c r="Z76">
        <v>0</v>
      </c>
    </row>
    <row r="77" spans="1:26" ht="24.95" customHeight="1" x14ac:dyDescent="0.25">
      <c r="A77" s="171"/>
      <c r="B77" s="168" t="s">
        <v>168</v>
      </c>
      <c r="C77" s="172" t="s">
        <v>172</v>
      </c>
      <c r="D77" s="168" t="s">
        <v>197</v>
      </c>
      <c r="E77" s="168" t="s">
        <v>79</v>
      </c>
      <c r="F77" s="169">
        <v>1</v>
      </c>
      <c r="G77" s="170"/>
      <c r="H77" s="170"/>
      <c r="I77" s="170"/>
      <c r="J77" s="168">
        <f t="shared" si="5"/>
        <v>0</v>
      </c>
      <c r="K77" s="1">
        <f t="shared" si="6"/>
        <v>0</v>
      </c>
      <c r="L77" s="1"/>
      <c r="M77" s="1">
        <f t="shared" si="4"/>
        <v>0</v>
      </c>
      <c r="N77" s="1">
        <v>0</v>
      </c>
      <c r="O77" s="1"/>
      <c r="P77" s="167"/>
      <c r="Q77" s="173"/>
      <c r="R77" s="173"/>
      <c r="S77" s="167"/>
      <c r="Z77">
        <v>0</v>
      </c>
    </row>
    <row r="78" spans="1:26" ht="24.95" customHeight="1" x14ac:dyDescent="0.25">
      <c r="A78" s="171"/>
      <c r="B78" s="168" t="s">
        <v>168</v>
      </c>
      <c r="C78" s="172" t="s">
        <v>172</v>
      </c>
      <c r="D78" s="168" t="s">
        <v>198</v>
      </c>
      <c r="E78" s="168" t="s">
        <v>83</v>
      </c>
      <c r="F78" s="169">
        <v>750</v>
      </c>
      <c r="G78" s="170"/>
      <c r="H78" s="170"/>
      <c r="I78" s="170"/>
      <c r="J78" s="168">
        <f t="shared" si="5"/>
        <v>0</v>
      </c>
      <c r="K78" s="1">
        <f t="shared" si="6"/>
        <v>0</v>
      </c>
      <c r="L78" s="1"/>
      <c r="M78" s="1">
        <f t="shared" si="4"/>
        <v>0</v>
      </c>
      <c r="N78" s="1">
        <v>0</v>
      </c>
      <c r="O78" s="1"/>
      <c r="P78" s="167"/>
      <c r="Q78" s="173"/>
      <c r="R78" s="173"/>
      <c r="S78" s="167"/>
      <c r="Z78">
        <v>0</v>
      </c>
    </row>
    <row r="79" spans="1:26" ht="24.95" customHeight="1" x14ac:dyDescent="0.25">
      <c r="A79" s="171"/>
      <c r="B79" s="168" t="s">
        <v>199</v>
      </c>
      <c r="C79" s="172" t="s">
        <v>200</v>
      </c>
      <c r="D79" s="168" t="s">
        <v>201</v>
      </c>
      <c r="E79" s="168" t="s">
        <v>79</v>
      </c>
      <c r="F79" s="169">
        <v>8</v>
      </c>
      <c r="G79" s="170"/>
      <c r="H79" s="170"/>
      <c r="I79" s="170"/>
      <c r="J79" s="168">
        <f t="shared" si="5"/>
        <v>0</v>
      </c>
      <c r="K79" s="1">
        <f t="shared" si="6"/>
        <v>0</v>
      </c>
      <c r="L79" s="1"/>
      <c r="M79" s="1">
        <f t="shared" si="4"/>
        <v>0</v>
      </c>
      <c r="N79" s="1">
        <v>0</v>
      </c>
      <c r="O79" s="1"/>
      <c r="P79" s="167"/>
      <c r="Q79" s="173"/>
      <c r="R79" s="173"/>
      <c r="S79" s="167"/>
      <c r="Z79">
        <v>0</v>
      </c>
    </row>
    <row r="80" spans="1:26" ht="24.95" customHeight="1" x14ac:dyDescent="0.25">
      <c r="A80" s="171"/>
      <c r="B80" s="168" t="s">
        <v>199</v>
      </c>
      <c r="C80" s="172" t="s">
        <v>202</v>
      </c>
      <c r="D80" s="168" t="s">
        <v>203</v>
      </c>
      <c r="E80" s="168" t="s">
        <v>79</v>
      </c>
      <c r="F80" s="169">
        <v>6</v>
      </c>
      <c r="G80" s="170"/>
      <c r="H80" s="170"/>
      <c r="I80" s="170"/>
      <c r="J80" s="168">
        <f t="shared" si="5"/>
        <v>0</v>
      </c>
      <c r="K80" s="1">
        <f t="shared" si="6"/>
        <v>0</v>
      </c>
      <c r="L80" s="1"/>
      <c r="M80" s="1">
        <f t="shared" si="4"/>
        <v>0</v>
      </c>
      <c r="N80" s="1">
        <v>0</v>
      </c>
      <c r="O80" s="1"/>
      <c r="P80" s="167"/>
      <c r="Q80" s="173"/>
      <c r="R80" s="173"/>
      <c r="S80" s="167"/>
      <c r="Z80">
        <v>0</v>
      </c>
    </row>
    <row r="81" spans="1:26" ht="24.95" customHeight="1" x14ac:dyDescent="0.25">
      <c r="A81" s="171"/>
      <c r="B81" s="168" t="s">
        <v>199</v>
      </c>
      <c r="C81" s="172" t="s">
        <v>204</v>
      </c>
      <c r="D81" s="168" t="s">
        <v>205</v>
      </c>
      <c r="E81" s="168" t="s">
        <v>83</v>
      </c>
      <c r="F81" s="169">
        <v>250</v>
      </c>
      <c r="G81" s="170"/>
      <c r="H81" s="170"/>
      <c r="I81" s="170"/>
      <c r="J81" s="168">
        <f t="shared" si="5"/>
        <v>0</v>
      </c>
      <c r="K81" s="1">
        <f t="shared" si="6"/>
        <v>0</v>
      </c>
      <c r="L81" s="1"/>
      <c r="M81" s="1">
        <f t="shared" si="4"/>
        <v>0</v>
      </c>
      <c r="N81" s="1">
        <v>0</v>
      </c>
      <c r="O81" s="1"/>
      <c r="P81" s="167"/>
      <c r="Q81" s="173"/>
      <c r="R81" s="173"/>
      <c r="S81" s="167"/>
      <c r="Z81">
        <v>0</v>
      </c>
    </row>
    <row r="82" spans="1:26" ht="24.95" customHeight="1" x14ac:dyDescent="0.25">
      <c r="A82" s="171"/>
      <c r="B82" s="168" t="s">
        <v>199</v>
      </c>
      <c r="C82" s="172" t="s">
        <v>206</v>
      </c>
      <c r="D82" s="168" t="s">
        <v>207</v>
      </c>
      <c r="E82" s="168" t="s">
        <v>83</v>
      </c>
      <c r="F82" s="169">
        <v>120</v>
      </c>
      <c r="G82" s="170"/>
      <c r="H82" s="170"/>
      <c r="I82" s="170"/>
      <c r="J82" s="168">
        <f t="shared" si="5"/>
        <v>0</v>
      </c>
      <c r="K82" s="1">
        <f t="shared" si="6"/>
        <v>0</v>
      </c>
      <c r="L82" s="1"/>
      <c r="M82" s="1">
        <f t="shared" si="4"/>
        <v>0</v>
      </c>
      <c r="N82" s="1">
        <v>0</v>
      </c>
      <c r="O82" s="1"/>
      <c r="P82" s="167"/>
      <c r="Q82" s="173"/>
      <c r="R82" s="173"/>
      <c r="S82" s="167"/>
      <c r="Z82">
        <v>0</v>
      </c>
    </row>
    <row r="83" spans="1:26" ht="24.95" customHeight="1" x14ac:dyDescent="0.25">
      <c r="A83" s="171"/>
      <c r="B83" s="168" t="s">
        <v>199</v>
      </c>
      <c r="C83" s="172" t="s">
        <v>208</v>
      </c>
      <c r="D83" s="168" t="s">
        <v>209</v>
      </c>
      <c r="E83" s="168" t="s">
        <v>83</v>
      </c>
      <c r="F83" s="169">
        <v>10</v>
      </c>
      <c r="G83" s="170"/>
      <c r="H83" s="170"/>
      <c r="I83" s="170"/>
      <c r="J83" s="168">
        <f t="shared" si="5"/>
        <v>0</v>
      </c>
      <c r="K83" s="1">
        <f t="shared" si="6"/>
        <v>0</v>
      </c>
      <c r="L83" s="1"/>
      <c r="M83" s="1">
        <f t="shared" si="4"/>
        <v>0</v>
      </c>
      <c r="N83" s="1">
        <v>0</v>
      </c>
      <c r="O83" s="1"/>
      <c r="P83" s="167"/>
      <c r="Q83" s="173"/>
      <c r="R83" s="173"/>
      <c r="S83" s="167"/>
      <c r="Z83">
        <v>0</v>
      </c>
    </row>
    <row r="84" spans="1:26" ht="24.95" customHeight="1" x14ac:dyDescent="0.25">
      <c r="A84" s="171"/>
      <c r="B84" s="168" t="s">
        <v>199</v>
      </c>
      <c r="C84" s="172" t="s">
        <v>210</v>
      </c>
      <c r="D84" s="168" t="s">
        <v>211</v>
      </c>
      <c r="E84" s="168" t="s">
        <v>212</v>
      </c>
      <c r="F84" s="169">
        <v>110</v>
      </c>
      <c r="G84" s="170"/>
      <c r="H84" s="170"/>
      <c r="I84" s="170"/>
      <c r="J84" s="168">
        <f t="shared" si="5"/>
        <v>0</v>
      </c>
      <c r="K84" s="1">
        <f t="shared" si="6"/>
        <v>0</v>
      </c>
      <c r="L84" s="1"/>
      <c r="M84" s="1">
        <f t="shared" si="4"/>
        <v>0</v>
      </c>
      <c r="N84" s="1">
        <v>0</v>
      </c>
      <c r="O84" s="1"/>
      <c r="P84" s="167"/>
      <c r="Q84" s="173"/>
      <c r="R84" s="173"/>
      <c r="S84" s="167"/>
      <c r="Z84">
        <v>0</v>
      </c>
    </row>
    <row r="85" spans="1:26" ht="24.95" customHeight="1" x14ac:dyDescent="0.25">
      <c r="A85" s="171"/>
      <c r="B85" s="168" t="s">
        <v>199</v>
      </c>
      <c r="C85" s="172" t="s">
        <v>213</v>
      </c>
      <c r="D85" s="168" t="s">
        <v>214</v>
      </c>
      <c r="E85" s="168" t="s">
        <v>79</v>
      </c>
      <c r="F85" s="169">
        <v>8</v>
      </c>
      <c r="G85" s="170"/>
      <c r="H85" s="170"/>
      <c r="I85" s="170"/>
      <c r="J85" s="168">
        <f t="shared" si="5"/>
        <v>0</v>
      </c>
      <c r="K85" s="1">
        <f t="shared" si="6"/>
        <v>0</v>
      </c>
      <c r="L85" s="1"/>
      <c r="M85" s="1">
        <f t="shared" si="4"/>
        <v>0</v>
      </c>
      <c r="N85" s="1">
        <v>0</v>
      </c>
      <c r="O85" s="1"/>
      <c r="P85" s="167"/>
      <c r="Q85" s="173"/>
      <c r="R85" s="173"/>
      <c r="S85" s="167"/>
      <c r="Z85">
        <v>0</v>
      </c>
    </row>
    <row r="86" spans="1:26" ht="24.95" customHeight="1" x14ac:dyDescent="0.25">
      <c r="A86" s="171"/>
      <c r="B86" s="168" t="s">
        <v>199</v>
      </c>
      <c r="C86" s="172" t="s">
        <v>215</v>
      </c>
      <c r="D86" s="168" t="s">
        <v>216</v>
      </c>
      <c r="E86" s="168" t="s">
        <v>79</v>
      </c>
      <c r="F86" s="169">
        <v>25</v>
      </c>
      <c r="G86" s="170"/>
      <c r="H86" s="170"/>
      <c r="I86" s="170"/>
      <c r="J86" s="168">
        <f t="shared" si="5"/>
        <v>0</v>
      </c>
      <c r="K86" s="1">
        <f t="shared" si="6"/>
        <v>0</v>
      </c>
      <c r="L86" s="1"/>
      <c r="M86" s="1">
        <f t="shared" si="4"/>
        <v>0</v>
      </c>
      <c r="N86" s="1">
        <v>0</v>
      </c>
      <c r="O86" s="1"/>
      <c r="P86" s="167"/>
      <c r="Q86" s="173"/>
      <c r="R86" s="173"/>
      <c r="S86" s="167"/>
      <c r="Z86">
        <v>0</v>
      </c>
    </row>
    <row r="87" spans="1:26" ht="24.95" customHeight="1" x14ac:dyDescent="0.25">
      <c r="A87" s="171"/>
      <c r="B87" s="168" t="s">
        <v>199</v>
      </c>
      <c r="C87" s="172" t="s">
        <v>217</v>
      </c>
      <c r="D87" s="168" t="s">
        <v>218</v>
      </c>
      <c r="E87" s="168" t="s">
        <v>83</v>
      </c>
      <c r="F87" s="169">
        <v>150</v>
      </c>
      <c r="G87" s="170"/>
      <c r="H87" s="170"/>
      <c r="I87" s="170"/>
      <c r="J87" s="168">
        <f t="shared" si="5"/>
        <v>0</v>
      </c>
      <c r="K87" s="1">
        <f t="shared" si="6"/>
        <v>0</v>
      </c>
      <c r="L87" s="1"/>
      <c r="M87" s="1">
        <f t="shared" si="4"/>
        <v>0</v>
      </c>
      <c r="N87" s="1">
        <v>0</v>
      </c>
      <c r="O87" s="1"/>
      <c r="P87" s="167"/>
      <c r="Q87" s="173"/>
      <c r="R87" s="173"/>
      <c r="S87" s="167"/>
      <c r="Z87">
        <v>0</v>
      </c>
    </row>
    <row r="88" spans="1:26" ht="24.95" customHeight="1" x14ac:dyDescent="0.25">
      <c r="A88" s="171"/>
      <c r="B88" s="168" t="s">
        <v>199</v>
      </c>
      <c r="C88" s="172" t="s">
        <v>219</v>
      </c>
      <c r="D88" s="168" t="s">
        <v>220</v>
      </c>
      <c r="E88" s="168" t="s">
        <v>79</v>
      </c>
      <c r="F88" s="169">
        <v>5</v>
      </c>
      <c r="G88" s="170"/>
      <c r="H88" s="170"/>
      <c r="I88" s="170"/>
      <c r="J88" s="168">
        <f t="shared" si="5"/>
        <v>0</v>
      </c>
      <c r="K88" s="1">
        <f t="shared" si="6"/>
        <v>0</v>
      </c>
      <c r="L88" s="1"/>
      <c r="M88" s="1">
        <f t="shared" si="4"/>
        <v>0</v>
      </c>
      <c r="N88" s="1">
        <v>0</v>
      </c>
      <c r="O88" s="1"/>
      <c r="P88" s="167"/>
      <c r="Q88" s="173"/>
      <c r="R88" s="173"/>
      <c r="S88" s="167"/>
      <c r="Z88">
        <v>0</v>
      </c>
    </row>
    <row r="89" spans="1:26" ht="24.95" customHeight="1" x14ac:dyDescent="0.25">
      <c r="A89" s="171"/>
      <c r="B89" s="168" t="s">
        <v>221</v>
      </c>
      <c r="C89" s="172" t="s">
        <v>222</v>
      </c>
      <c r="D89" s="168" t="s">
        <v>223</v>
      </c>
      <c r="E89" s="168" t="s">
        <v>79</v>
      </c>
      <c r="F89" s="169">
        <v>1</v>
      </c>
      <c r="G89" s="170"/>
      <c r="H89" s="170"/>
      <c r="I89" s="170"/>
      <c r="J89" s="168">
        <f t="shared" si="5"/>
        <v>0</v>
      </c>
      <c r="K89" s="1">
        <f t="shared" si="6"/>
        <v>0</v>
      </c>
      <c r="L89" s="1"/>
      <c r="M89" s="1">
        <f t="shared" si="4"/>
        <v>0</v>
      </c>
      <c r="N89" s="1">
        <v>0</v>
      </c>
      <c r="O89" s="1"/>
      <c r="P89" s="167"/>
      <c r="Q89" s="173"/>
      <c r="R89" s="173"/>
      <c r="S89" s="167"/>
      <c r="Z89">
        <v>0</v>
      </c>
    </row>
    <row r="90" spans="1:26" ht="24.95" customHeight="1" x14ac:dyDescent="0.25">
      <c r="A90" s="171"/>
      <c r="B90" s="168" t="s">
        <v>168</v>
      </c>
      <c r="C90" s="172" t="s">
        <v>224</v>
      </c>
      <c r="D90" s="168" t="s">
        <v>225</v>
      </c>
      <c r="E90" s="168" t="s">
        <v>226</v>
      </c>
      <c r="F90" s="169">
        <v>3</v>
      </c>
      <c r="G90" s="170"/>
      <c r="H90" s="170"/>
      <c r="I90" s="170"/>
      <c r="J90" s="168">
        <f t="shared" si="5"/>
        <v>0</v>
      </c>
      <c r="K90" s="1">
        <f t="shared" si="6"/>
        <v>0</v>
      </c>
      <c r="L90" s="1"/>
      <c r="M90" s="1">
        <f t="shared" si="4"/>
        <v>0</v>
      </c>
      <c r="N90" s="1">
        <v>0</v>
      </c>
      <c r="O90" s="1"/>
      <c r="P90" s="167"/>
      <c r="Q90" s="173"/>
      <c r="R90" s="173"/>
      <c r="S90" s="167"/>
      <c r="Z90">
        <v>0</v>
      </c>
    </row>
    <row r="91" spans="1:26" ht="24.95" customHeight="1" x14ac:dyDescent="0.25">
      <c r="A91" s="171"/>
      <c r="B91" s="168" t="s">
        <v>129</v>
      </c>
      <c r="C91" s="172" t="s">
        <v>227</v>
      </c>
      <c r="D91" s="168" t="s">
        <v>228</v>
      </c>
      <c r="E91" s="168" t="s">
        <v>226</v>
      </c>
      <c r="F91" s="169">
        <v>3.6</v>
      </c>
      <c r="G91" s="170"/>
      <c r="H91" s="170"/>
      <c r="I91" s="170"/>
      <c r="J91" s="168">
        <f t="shared" si="5"/>
        <v>0</v>
      </c>
      <c r="K91" s="1">
        <f t="shared" si="6"/>
        <v>0</v>
      </c>
      <c r="L91" s="1"/>
      <c r="M91" s="1"/>
      <c r="N91" s="1">
        <v>0</v>
      </c>
      <c r="O91" s="1"/>
      <c r="P91" s="167"/>
      <c r="Q91" s="173"/>
      <c r="R91" s="173"/>
      <c r="S91" s="167"/>
      <c r="Z91">
        <v>0</v>
      </c>
    </row>
    <row r="92" spans="1:26" ht="24.95" customHeight="1" x14ac:dyDescent="0.25">
      <c r="A92" s="171"/>
      <c r="B92" s="168" t="s">
        <v>158</v>
      </c>
      <c r="C92" s="172" t="s">
        <v>229</v>
      </c>
      <c r="D92" s="168" t="s">
        <v>230</v>
      </c>
      <c r="E92" s="168" t="s">
        <v>226</v>
      </c>
      <c r="F92" s="169">
        <v>6</v>
      </c>
      <c r="G92" s="170"/>
      <c r="H92" s="170"/>
      <c r="I92" s="170"/>
      <c r="J92" s="168">
        <f t="shared" si="5"/>
        <v>0</v>
      </c>
      <c r="K92" s="1">
        <f t="shared" si="6"/>
        <v>0</v>
      </c>
      <c r="L92" s="1"/>
      <c r="M92" s="1"/>
      <c r="N92" s="1">
        <v>0</v>
      </c>
      <c r="O92" s="1"/>
      <c r="P92" s="167"/>
      <c r="Q92" s="173"/>
      <c r="R92" s="173"/>
      <c r="S92" s="167"/>
      <c r="Z92">
        <v>0</v>
      </c>
    </row>
    <row r="93" spans="1:26" ht="24.95" customHeight="1" x14ac:dyDescent="0.25">
      <c r="A93" s="171"/>
      <c r="B93" s="168" t="s">
        <v>158</v>
      </c>
      <c r="C93" s="172" t="s">
        <v>231</v>
      </c>
      <c r="D93" s="168" t="s">
        <v>232</v>
      </c>
      <c r="E93" s="168" t="s">
        <v>226</v>
      </c>
      <c r="F93" s="169">
        <v>5</v>
      </c>
      <c r="G93" s="170"/>
      <c r="H93" s="170"/>
      <c r="I93" s="170"/>
      <c r="J93" s="168">
        <f t="shared" si="5"/>
        <v>0</v>
      </c>
      <c r="K93" s="1">
        <f t="shared" si="6"/>
        <v>0</v>
      </c>
      <c r="L93" s="1"/>
      <c r="M93" s="1"/>
      <c r="N93" s="1">
        <v>0</v>
      </c>
      <c r="O93" s="1"/>
      <c r="P93" s="167"/>
      <c r="Q93" s="173"/>
      <c r="R93" s="173"/>
      <c r="S93" s="167"/>
      <c r="Z93">
        <v>0</v>
      </c>
    </row>
    <row r="94" spans="1:26" ht="24.95" customHeight="1" x14ac:dyDescent="0.25">
      <c r="A94" s="171"/>
      <c r="B94" s="168" t="s">
        <v>158</v>
      </c>
      <c r="C94" s="172" t="s">
        <v>233</v>
      </c>
      <c r="D94" s="168" t="s">
        <v>234</v>
      </c>
      <c r="E94" s="168" t="s">
        <v>226</v>
      </c>
      <c r="F94" s="169">
        <v>9</v>
      </c>
      <c r="G94" s="170"/>
      <c r="H94" s="170"/>
      <c r="I94" s="170"/>
      <c r="J94" s="168">
        <f t="shared" si="5"/>
        <v>0</v>
      </c>
      <c r="K94" s="1">
        <f t="shared" si="6"/>
        <v>0</v>
      </c>
      <c r="L94" s="1"/>
      <c r="M94" s="1"/>
      <c r="N94" s="1">
        <v>0</v>
      </c>
      <c r="O94" s="1"/>
      <c r="P94" s="167"/>
      <c r="Q94" s="173"/>
      <c r="R94" s="173"/>
      <c r="S94" s="167"/>
      <c r="Z94">
        <v>0</v>
      </c>
    </row>
    <row r="95" spans="1:26" x14ac:dyDescent="0.25">
      <c r="A95" s="156"/>
      <c r="B95" s="156"/>
      <c r="C95" s="156"/>
      <c r="D95" s="156" t="s">
        <v>64</v>
      </c>
      <c r="E95" s="156"/>
      <c r="F95" s="167"/>
      <c r="G95" s="159">
        <f>ROUND((SUM(L10:L94))/1,2)</f>
        <v>0</v>
      </c>
      <c r="H95" s="159">
        <f>ROUND((SUM(M10:M94))/1,2)</f>
        <v>0</v>
      </c>
      <c r="I95" s="159">
        <f>ROUND((SUM(I10:I94))/1,2)</f>
        <v>0</v>
      </c>
      <c r="J95" s="156"/>
      <c r="K95" s="156"/>
      <c r="L95" s="156">
        <f>ROUND((SUM(L10:L94))/1,2)</f>
        <v>0</v>
      </c>
      <c r="M95" s="156">
        <f>ROUND((SUM(M10:M94))/1,2)</f>
        <v>0</v>
      </c>
      <c r="N95" s="156"/>
      <c r="O95" s="156"/>
      <c r="P95" s="174">
        <f>ROUND((SUM(P10:P94))/1,2)</f>
        <v>0</v>
      </c>
      <c r="Q95" s="153"/>
      <c r="R95" s="153"/>
      <c r="S95" s="174">
        <f>ROUND((SUM(S10:S94))/1,2)</f>
        <v>0</v>
      </c>
      <c r="T95" s="153"/>
      <c r="U95" s="153"/>
      <c r="V95" s="153"/>
      <c r="W95" s="153"/>
      <c r="X95" s="153"/>
      <c r="Y95" s="153"/>
      <c r="Z95" s="153"/>
    </row>
    <row r="96" spans="1:26" x14ac:dyDescent="0.25">
      <c r="A96" s="1"/>
      <c r="B96" s="1"/>
      <c r="C96" s="1"/>
      <c r="D96" s="1"/>
      <c r="E96" s="1"/>
      <c r="F96" s="163"/>
      <c r="G96" s="149"/>
      <c r="H96" s="149"/>
      <c r="I96" s="149"/>
      <c r="J96" s="1"/>
      <c r="K96" s="1"/>
      <c r="L96" s="1"/>
      <c r="M96" s="1"/>
      <c r="N96" s="1"/>
      <c r="O96" s="1"/>
      <c r="P96" s="1"/>
      <c r="S96" s="1"/>
    </row>
    <row r="97" spans="1:26" x14ac:dyDescent="0.25">
      <c r="A97" s="156"/>
      <c r="B97" s="156"/>
      <c r="C97" s="156"/>
      <c r="D97" s="156" t="s">
        <v>65</v>
      </c>
      <c r="E97" s="156"/>
      <c r="F97" s="167"/>
      <c r="G97" s="157"/>
      <c r="H97" s="157"/>
      <c r="I97" s="157"/>
      <c r="J97" s="156"/>
      <c r="K97" s="156"/>
      <c r="L97" s="156"/>
      <c r="M97" s="156"/>
      <c r="N97" s="156"/>
      <c r="O97" s="156"/>
      <c r="P97" s="156"/>
      <c r="Q97" s="153"/>
      <c r="R97" s="153"/>
      <c r="S97" s="156"/>
      <c r="T97" s="153"/>
      <c r="U97" s="153"/>
      <c r="V97" s="153"/>
      <c r="W97" s="153"/>
      <c r="X97" s="153"/>
      <c r="Y97" s="153"/>
      <c r="Z97" s="153"/>
    </row>
    <row r="98" spans="1:26" ht="24.95" customHeight="1" x14ac:dyDescent="0.25">
      <c r="A98" s="171"/>
      <c r="B98" s="168" t="s">
        <v>235</v>
      </c>
      <c r="C98" s="172" t="s">
        <v>236</v>
      </c>
      <c r="D98" s="168" t="s">
        <v>237</v>
      </c>
      <c r="E98" s="168" t="s">
        <v>83</v>
      </c>
      <c r="F98" s="169">
        <v>10</v>
      </c>
      <c r="G98" s="170"/>
      <c r="H98" s="170"/>
      <c r="I98" s="170"/>
      <c r="J98" s="168">
        <f>ROUND(F98*(N98),2)</f>
        <v>0</v>
      </c>
      <c r="K98" s="1">
        <f>ROUND(F98*(O98),2)</f>
        <v>0</v>
      </c>
      <c r="L98" s="1"/>
      <c r="M98" s="1"/>
      <c r="N98" s="1">
        <v>0</v>
      </c>
      <c r="O98" s="1"/>
      <c r="P98" s="167"/>
      <c r="Q98" s="173"/>
      <c r="R98" s="173"/>
      <c r="S98" s="167"/>
      <c r="Z98">
        <v>0</v>
      </c>
    </row>
    <row r="99" spans="1:26" ht="24.95" customHeight="1" x14ac:dyDescent="0.25">
      <c r="A99" s="171"/>
      <c r="B99" s="168" t="s">
        <v>235</v>
      </c>
      <c r="C99" s="172" t="s">
        <v>238</v>
      </c>
      <c r="D99" s="168" t="s">
        <v>239</v>
      </c>
      <c r="E99" s="168" t="s">
        <v>83</v>
      </c>
      <c r="F99" s="169">
        <v>10</v>
      </c>
      <c r="G99" s="170"/>
      <c r="H99" s="170"/>
      <c r="I99" s="170"/>
      <c r="J99" s="168">
        <f>ROUND(F99*(N99),2)</f>
        <v>0</v>
      </c>
      <c r="K99" s="1">
        <f>ROUND(F99*(O99),2)</f>
        <v>0</v>
      </c>
      <c r="L99" s="1"/>
      <c r="M99" s="1"/>
      <c r="N99" s="1">
        <v>0</v>
      </c>
      <c r="O99" s="1"/>
      <c r="P99" s="167"/>
      <c r="Q99" s="173"/>
      <c r="R99" s="173"/>
      <c r="S99" s="167"/>
      <c r="Z99">
        <v>0</v>
      </c>
    </row>
    <row r="100" spans="1:26" ht="24.95" customHeight="1" x14ac:dyDescent="0.25">
      <c r="A100" s="171"/>
      <c r="B100" s="168" t="s">
        <v>235</v>
      </c>
      <c r="C100" s="172" t="s">
        <v>240</v>
      </c>
      <c r="D100" s="168" t="s">
        <v>241</v>
      </c>
      <c r="E100" s="168" t="s">
        <v>242</v>
      </c>
      <c r="F100" s="169">
        <v>3.5</v>
      </c>
      <c r="G100" s="170"/>
      <c r="H100" s="170"/>
      <c r="I100" s="170"/>
      <c r="J100" s="168">
        <f>ROUND(F100*(N100),2)</f>
        <v>0</v>
      </c>
      <c r="K100" s="1">
        <f>ROUND(F100*(O100),2)</f>
        <v>0</v>
      </c>
      <c r="L100" s="1"/>
      <c r="M100" s="1"/>
      <c r="N100" s="1">
        <v>0</v>
      </c>
      <c r="O100" s="1"/>
      <c r="P100" s="167"/>
      <c r="Q100" s="173"/>
      <c r="R100" s="173"/>
      <c r="S100" s="167"/>
      <c r="Z100">
        <v>0</v>
      </c>
    </row>
    <row r="101" spans="1:26" x14ac:dyDescent="0.25">
      <c r="A101" s="156"/>
      <c r="B101" s="156"/>
      <c r="C101" s="156"/>
      <c r="D101" s="156" t="s">
        <v>65</v>
      </c>
      <c r="E101" s="156"/>
      <c r="F101" s="167"/>
      <c r="G101" s="159">
        <f>ROUND((SUM(L97:L100))/1,2)</f>
        <v>0</v>
      </c>
      <c r="H101" s="159">
        <f>ROUND((SUM(M97:M100))/1,2)</f>
        <v>0</v>
      </c>
      <c r="I101" s="159">
        <f>ROUND((SUM(I97:I100))/1,2)</f>
        <v>0</v>
      </c>
      <c r="J101" s="156"/>
      <c r="K101" s="156"/>
      <c r="L101" s="156">
        <f>ROUND((SUM(L97:L100))/1,2)</f>
        <v>0</v>
      </c>
      <c r="M101" s="156">
        <f>ROUND((SUM(M97:M100))/1,2)</f>
        <v>0</v>
      </c>
      <c r="N101" s="156"/>
      <c r="O101" s="156"/>
      <c r="P101" s="174">
        <f>ROUND((SUM(P97:P100))/1,2)</f>
        <v>0</v>
      </c>
      <c r="S101" s="167">
        <f>ROUND((SUM(S97:S100))/1,2)</f>
        <v>0</v>
      </c>
    </row>
    <row r="102" spans="1:26" x14ac:dyDescent="0.25">
      <c r="A102" s="1"/>
      <c r="B102" s="1"/>
      <c r="C102" s="1"/>
      <c r="D102" s="1"/>
      <c r="E102" s="1"/>
      <c r="F102" s="163"/>
      <c r="G102" s="149"/>
      <c r="H102" s="149"/>
      <c r="I102" s="149"/>
      <c r="J102" s="1"/>
      <c r="K102" s="1"/>
      <c r="L102" s="1"/>
      <c r="M102" s="1"/>
      <c r="N102" s="1"/>
      <c r="O102" s="1"/>
      <c r="P102" s="1"/>
      <c r="S102" s="1"/>
    </row>
    <row r="103" spans="1:26" x14ac:dyDescent="0.25">
      <c r="A103" s="156"/>
      <c r="B103" s="156"/>
      <c r="C103" s="156"/>
      <c r="D103" s="2" t="s">
        <v>63</v>
      </c>
      <c r="E103" s="156"/>
      <c r="F103" s="167"/>
      <c r="G103" s="159">
        <f>ROUND((SUM(L9:L102))/2,2)</f>
        <v>0</v>
      </c>
      <c r="H103" s="159">
        <f>ROUND((SUM(M9:M102))/2,2)</f>
        <v>0</v>
      </c>
      <c r="I103" s="159">
        <f>ROUND((SUM(I9:I102))/2,2)</f>
        <v>0</v>
      </c>
      <c r="J103" s="156"/>
      <c r="K103" s="156"/>
      <c r="L103" s="156">
        <f>ROUND((SUM(L9:L102))/2,2)</f>
        <v>0</v>
      </c>
      <c r="M103" s="156">
        <f>ROUND((SUM(M9:M102))/2,2)</f>
        <v>0</v>
      </c>
      <c r="N103" s="156"/>
      <c r="O103" s="156"/>
      <c r="P103" s="174">
        <f>ROUND((SUM(P9:P102))/2,2)</f>
        <v>0</v>
      </c>
      <c r="S103" s="174">
        <f>ROUND((SUM(S9:S102))/2,2)</f>
        <v>0</v>
      </c>
    </row>
    <row r="104" spans="1:26" x14ac:dyDescent="0.25">
      <c r="A104" s="175"/>
      <c r="B104" s="175" t="s">
        <v>12</v>
      </c>
      <c r="C104" s="175"/>
      <c r="D104" s="175"/>
      <c r="E104" s="175"/>
      <c r="F104" s="176" t="s">
        <v>66</v>
      </c>
      <c r="G104" s="177">
        <f>ROUND((SUM(L9:L103))/3,2)</f>
        <v>0</v>
      </c>
      <c r="H104" s="177">
        <f>ROUND((SUM(M9:M103))/3,2)</f>
        <v>0</v>
      </c>
      <c r="I104" s="177">
        <f>ROUND((SUM(I9:I103))/3,2)</f>
        <v>0</v>
      </c>
      <c r="J104" s="175"/>
      <c r="K104" s="175">
        <f>ROUND((SUM(K9:K103)),2)</f>
        <v>0</v>
      </c>
      <c r="L104" s="175">
        <f>ROUND((SUM(L9:L103))/3,2)</f>
        <v>0</v>
      </c>
      <c r="M104" s="175">
        <f>ROUND((SUM(M9:M103))/3,2)</f>
        <v>0</v>
      </c>
      <c r="N104" s="175"/>
      <c r="O104" s="175"/>
      <c r="P104" s="176">
        <f>ROUND((SUM(P9:P103))/3,2)</f>
        <v>0</v>
      </c>
      <c r="S104" s="176">
        <f>ROUND((SUM(S9:S103))/3,2)</f>
        <v>0</v>
      </c>
      <c r="Z104">
        <f>(SUM(Z9:Z103))</f>
        <v>0</v>
      </c>
    </row>
  </sheetData>
  <printOptions horizontalCentered="1" gridLines="1"/>
  <pageMargins left="0.7" right="6.9444444444444441E-3" top="0.75" bottom="0.75" header="0.3" footer="0.3"/>
  <pageSetup paperSize="9" orientation="landscape" verticalDpi="0" r:id="rId1"/>
  <headerFooter>
    <oddHeader xml:space="preserve">&amp;C&amp;B&amp; Rozpočet Rekonštrukcia elektroinštalácie pre speleoterapiu v jaskyni Domica (2. plavba) / ČASŤ : ELEKTROINŠTALÁCIA </oddHeader>
    <oddFooter>&amp;RStrana &amp;P z &amp;N    &amp;L&amp;7Spracované systémom Systematic®pyramida.wsn, tel.: 051 77 10 585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5</vt:i4>
      </vt:variant>
      <vt:variant>
        <vt:lpstr>Pomenované rozsahy</vt:lpstr>
      </vt:variant>
      <vt:variant>
        <vt:i4>2</vt:i4>
      </vt:variant>
    </vt:vector>
  </HeadingPairs>
  <TitlesOfParts>
    <vt:vector size="7" baseType="lpstr">
      <vt:lpstr>Rekapitulácia</vt:lpstr>
      <vt:lpstr>Krycí list stavby</vt:lpstr>
      <vt:lpstr>Kryci_list 6028</vt:lpstr>
      <vt:lpstr>Rekap 6028</vt:lpstr>
      <vt:lpstr>SO 6028</vt:lpstr>
      <vt:lpstr>'Rekap 6028'!Názvy_tlače</vt:lpstr>
      <vt:lpstr>'SO 6028'!Názvy_tlače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Peter</cp:lastModifiedBy>
  <cp:lastPrinted>2017-11-28T13:15:57Z</cp:lastPrinted>
  <dcterms:created xsi:type="dcterms:W3CDTF">2017-11-28T13:11:15Z</dcterms:created>
  <dcterms:modified xsi:type="dcterms:W3CDTF">2017-11-28T13:16:03Z</dcterms:modified>
</cp:coreProperties>
</file>