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145" activeTab="2"/>
  </bookViews>
  <sheets>
    <sheet name="MCHÚ" sheetId="1" r:id="rId1"/>
    <sheet name="Parcely" sheetId="2" r:id="rId2"/>
    <sheet name="Spolu zákazka" sheetId="3" r:id="rId3"/>
  </sheets>
  <calcPr calcId="162913"/>
</workbook>
</file>

<file path=xl/calcChain.xml><?xml version="1.0" encoding="utf-8"?>
<calcChain xmlns="http://schemas.openxmlformats.org/spreadsheetml/2006/main">
  <c r="E33" i="1" l="1"/>
  <c r="F33" i="1"/>
  <c r="J33" i="1"/>
  <c r="K33" i="1"/>
  <c r="I33" i="1"/>
  <c r="E15" i="3" l="1"/>
  <c r="G15" i="3" s="1"/>
  <c r="F15" i="3" s="1"/>
  <c r="E14" i="3"/>
  <c r="E10" i="3"/>
  <c r="G10" i="3" s="1"/>
  <c r="F10" i="3" s="1"/>
  <c r="E11" i="3"/>
  <c r="G11" i="3" s="1"/>
  <c r="F11" i="3" s="1"/>
  <c r="E12" i="3"/>
  <c r="G12" i="3" s="1"/>
  <c r="F12" i="3" s="1"/>
  <c r="E9" i="3"/>
  <c r="G9" i="3" s="1"/>
  <c r="E16" i="3" l="1"/>
  <c r="G14" i="3"/>
  <c r="F14" i="3" s="1"/>
  <c r="F16" i="3" s="1"/>
  <c r="G13" i="3"/>
  <c r="F9" i="3"/>
  <c r="F13" i="3" s="1"/>
  <c r="E13" i="3"/>
  <c r="M4" i="2"/>
  <c r="L4" i="2" s="1"/>
  <c r="M5" i="2"/>
  <c r="L5" i="2" s="1"/>
  <c r="K3" i="2"/>
  <c r="M3" i="2" s="1"/>
  <c r="L3" i="2" s="1"/>
  <c r="K4" i="2"/>
  <c r="K5" i="2"/>
  <c r="K2" i="2"/>
  <c r="M2" i="2" s="1"/>
  <c r="L2" i="2" s="1"/>
  <c r="E17" i="3" l="1"/>
  <c r="G16" i="3"/>
  <c r="G17" i="3" s="1"/>
  <c r="F17" i="3"/>
  <c r="K6" i="2"/>
  <c r="I6" i="2"/>
  <c r="G6" i="2" l="1"/>
  <c r="H6" i="2" s="1"/>
  <c r="E6" i="2"/>
  <c r="H5" i="2"/>
  <c r="F5" i="2"/>
  <c r="H4" i="2"/>
  <c r="F4" i="2"/>
  <c r="H3" i="2"/>
  <c r="F3" i="2"/>
  <c r="H2" i="2"/>
  <c r="F2" i="2"/>
  <c r="F6" i="2" s="1"/>
  <c r="M6" i="2" l="1"/>
  <c r="L6" i="2"/>
  <c r="I3" i="1"/>
  <c r="K3" i="1" s="1"/>
  <c r="I4" i="1"/>
  <c r="K4" i="1" s="1"/>
  <c r="I5" i="1"/>
  <c r="K5" i="1" s="1"/>
  <c r="I6" i="1"/>
  <c r="K6" i="1" s="1"/>
  <c r="I7" i="1"/>
  <c r="K7" i="1" s="1"/>
  <c r="I8" i="1"/>
  <c r="K8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2" i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J10" i="1" l="1"/>
  <c r="J6" i="1"/>
  <c r="J17" i="1"/>
  <c r="J9" i="1"/>
  <c r="J5" i="1"/>
  <c r="J16" i="1"/>
  <c r="J4" i="1"/>
  <c r="G18" i="1"/>
  <c r="G33" i="1" s="1"/>
  <c r="G32" i="1"/>
  <c r="I20" i="1"/>
  <c r="K20" i="1" s="1"/>
  <c r="J20" i="1" s="1"/>
  <c r="J3" i="1"/>
  <c r="J11" i="1"/>
  <c r="J15" i="1"/>
  <c r="K2" i="1"/>
  <c r="J2" i="1" s="1"/>
  <c r="J21" i="1"/>
  <c r="J22" i="1"/>
  <c r="J23" i="1"/>
  <c r="J24" i="1"/>
  <c r="J25" i="1"/>
  <c r="J26" i="1"/>
  <c r="J27" i="1"/>
  <c r="J28" i="1"/>
  <c r="J29" i="1"/>
  <c r="J30" i="1"/>
  <c r="J31" i="1"/>
  <c r="J7" i="1"/>
  <c r="J8" i="1"/>
  <c r="J12" i="1"/>
  <c r="J13" i="1"/>
  <c r="J14" i="1"/>
  <c r="I18" i="1"/>
  <c r="I32" i="1" l="1"/>
  <c r="J18" i="1"/>
  <c r="K32" i="1"/>
  <c r="K18" i="1"/>
  <c r="E32" i="1"/>
  <c r="E18" i="1"/>
  <c r="F20" i="1"/>
  <c r="F2" i="1"/>
  <c r="F3" i="1"/>
  <c r="F4" i="1"/>
  <c r="F21" i="1"/>
  <c r="F5" i="1"/>
  <c r="F6" i="1"/>
  <c r="F22" i="1"/>
  <c r="F7" i="1"/>
  <c r="F8" i="1"/>
  <c r="F9" i="1"/>
  <c r="F10" i="1"/>
  <c r="F11" i="1"/>
  <c r="F12" i="1"/>
  <c r="F23" i="1"/>
  <c r="F24" i="1"/>
  <c r="F13" i="1"/>
  <c r="F25" i="1"/>
  <c r="F26" i="1"/>
  <c r="F27" i="1"/>
  <c r="F14" i="1"/>
  <c r="F28" i="1"/>
  <c r="F15" i="1"/>
  <c r="F29" i="1"/>
  <c r="F30" i="1"/>
  <c r="F16" i="1"/>
  <c r="F17" i="1"/>
  <c r="F31" i="1"/>
  <c r="F32" i="1" l="1"/>
  <c r="F18" i="1"/>
  <c r="J32" i="1"/>
</calcChain>
</file>

<file path=xl/sharedStrings.xml><?xml version="1.0" encoding="utf-8"?>
<sst xmlns="http://schemas.openxmlformats.org/spreadsheetml/2006/main" count="183" uniqueCount="92">
  <si>
    <t>Zóna B - IV. stupeň ochrany</t>
  </si>
  <si>
    <t>Hate</t>
  </si>
  <si>
    <t>Chránený areál</t>
  </si>
  <si>
    <t>Chleb</t>
  </si>
  <si>
    <t>Zóna A - V. stupeň ochrany</t>
  </si>
  <si>
    <t>Národná prírodná rezervácia</t>
  </si>
  <si>
    <t>Kľačianska Magura</t>
  </si>
  <si>
    <t>Krivé</t>
  </si>
  <si>
    <t>Minčol</t>
  </si>
  <si>
    <t>Prípor</t>
  </si>
  <si>
    <t>Rozsutec</t>
  </si>
  <si>
    <t>Šíp</t>
  </si>
  <si>
    <t>Sokolec</t>
  </si>
  <si>
    <t>Šrámková</t>
  </si>
  <si>
    <t>Starý hrad</t>
  </si>
  <si>
    <t>Suchý</t>
  </si>
  <si>
    <t>Tiesňavy</t>
  </si>
  <si>
    <t>Veľká Bránica</t>
  </si>
  <si>
    <t>Bôrická mláka</t>
  </si>
  <si>
    <t>Prírodná pamiatka</t>
  </si>
  <si>
    <t>Domašínsky meander</t>
  </si>
  <si>
    <t>Kraľoviansky meander</t>
  </si>
  <si>
    <t>Šútovská epigenéza</t>
  </si>
  <si>
    <t>Dubovské lúky</t>
  </si>
  <si>
    <t>Prírodná rezervácia</t>
  </si>
  <si>
    <t>Goľove mláky</t>
  </si>
  <si>
    <t>Hajasová</t>
  </si>
  <si>
    <t>Hrabinka</t>
  </si>
  <si>
    <t>Hrádok</t>
  </si>
  <si>
    <t>Močiar</t>
  </si>
  <si>
    <t>Paráč</t>
  </si>
  <si>
    <t>Veľká Lučivná</t>
  </si>
  <si>
    <t>Šútovská dolina</t>
  </si>
  <si>
    <t>Krasniansky luh</t>
  </si>
  <si>
    <t>Názov územia</t>
  </si>
  <si>
    <t>Zóna</t>
  </si>
  <si>
    <t>Typ MCHÚ</t>
  </si>
  <si>
    <t>Vlastné územie, ochranné pásmo, kompetencia</t>
  </si>
  <si>
    <t>Dĺžka územia (obvod v m)</t>
  </si>
  <si>
    <t>Dĺžka územia (obvod v km)</t>
  </si>
  <si>
    <t>Vlastné územie NP</t>
  </si>
  <si>
    <t>Ochranné pásmo NP</t>
  </si>
  <si>
    <t>Spolu MCHÚ vo vlastnom území Národného parku Malá Fatra (16 MCHÚ)</t>
  </si>
  <si>
    <t>Spolu MCHÚ v ochrannom pásme Národného parku Malá Fatra (12 MCHÚ)</t>
  </si>
  <si>
    <t>DPH 20%</t>
  </si>
  <si>
    <t>Cena s DPH (Eur)</t>
  </si>
  <si>
    <t>Cena bez DPH (Eur)</t>
  </si>
  <si>
    <t>Cena za bod (bez DPH)</t>
  </si>
  <si>
    <t>Počet bodov (ks)</t>
  </si>
  <si>
    <t>Parcela</t>
  </si>
  <si>
    <t>Katastrálne územie</t>
  </si>
  <si>
    <t>Obec</t>
  </si>
  <si>
    <t>Okres</t>
  </si>
  <si>
    <r>
      <t>Výmera (m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) </t>
    </r>
  </si>
  <si>
    <r>
      <t>Výmera (ha</t>
    </r>
    <r>
      <rPr>
        <b/>
        <sz val="11"/>
        <color theme="1"/>
        <rFont val="Calibri"/>
        <family val="2"/>
        <charset val="238"/>
        <scheme val="minor"/>
      </rPr>
      <t xml:space="preserve">) </t>
    </r>
  </si>
  <si>
    <t>Obvod parcely (m)</t>
  </si>
  <si>
    <t>Obvod parcely (km)</t>
  </si>
  <si>
    <t>Lipovec</t>
  </si>
  <si>
    <t>Martin</t>
  </si>
  <si>
    <t>SPOLU</t>
  </si>
  <si>
    <t>Cena za bod bez DPH (Eur)</t>
  </si>
  <si>
    <t>Cena s DPH</t>
  </si>
  <si>
    <t>1. Zameranie maloplošných chránených území (MCHÚ) v rámci Národného parku Malá Fatra v teréne (vypracovanie geometrickej dokumentácie)</t>
  </si>
  <si>
    <t>a) overenie lokalizácie (umiestnenia) maloplošných chránených území priamo v teréne</t>
  </si>
  <si>
    <t>b) zameranie lomových bodov maloplošných chránených území v teréne pomocou GPS prístroja s presnosťou maximálne 1 meter</t>
  </si>
  <si>
    <t>c) zdokumentovanie výstupu geodetických služieb v podobe geodetickej dokumentácie polohového určenia priebehu hraníc maloplošných chránených území v príslušných katastrálnych územiach</t>
  </si>
  <si>
    <t>d) vypracovanie geodetickej dokumentácie</t>
  </si>
  <si>
    <t>2. Vyhotovenie protokolu o vytýčení hraníc pozemkov</t>
  </si>
  <si>
    <t>a) zameranie lomových bodov jednotlivých parciel</t>
  </si>
  <si>
    <t>b) vyhotovenie protokolu o vytýčení hraníc pozemkov</t>
  </si>
  <si>
    <t>Počet jednotiek</t>
  </si>
  <si>
    <t>Cena za jednotku bez DPH</t>
  </si>
  <si>
    <t>DPH 20 %</t>
  </si>
  <si>
    <t>Cena spolu bez DPH</t>
  </si>
  <si>
    <t>Hlavná činnosť</t>
  </si>
  <si>
    <t>Práce v rámci činnosti</t>
  </si>
  <si>
    <t>Spolu za práce v rámci činnosti</t>
  </si>
  <si>
    <t>SPOLU ZA ČINNOSTI (ZÁKAZKU)</t>
  </si>
  <si>
    <t xml:space="preserve">Identifikácia uchádzača: </t>
  </si>
  <si>
    <t>Názov:</t>
  </si>
  <si>
    <t>Sídlo:</t>
  </si>
  <si>
    <t>IČO:</t>
  </si>
  <si>
    <t>Platca/Neplatca DPH:</t>
  </si>
  <si>
    <t xml:space="preserve">SPOLU MCHÚ v rámci Národného parku Malá Fatra </t>
  </si>
  <si>
    <t>Čestné prehlásenie uchádzača</t>
  </si>
  <si>
    <t>Dolu podpísaný čestne prehlasujem že:</t>
  </si>
  <si>
    <t>a)    Riešenie uvedené v tejto cenovej ponuke zodpovedá svojimi parametrami špecifikácii a požiadavkám verejného obstarávateľa na predmet zákazky a požadovaným náležitostiam uvedeným vo Výzve.</t>
  </si>
  <si>
    <t>b)    Cena predmetu zákazky za obstarávaný predmet je uvedená na základe vlastných prepočtov, berie do úvahy všetky skutočnosti, ktoré sú nevyhnutné na úplné a riadne plnenie zmluvy, pričom do ceny sú zahrnuté všetky náklady spojené s požadovaným predmetom zákazky vrátane dopravy.</t>
  </si>
  <si>
    <t>V ......................., dňa.....................</t>
  </si>
  <si>
    <t>osoba oprávnená konať za uchádzača</t>
  </si>
  <si>
    <t>...........................................................</t>
  </si>
  <si>
    <t>(meno, pečiatka,podpis)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</si>
</sst>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Border="1"/>
    <xf numFmtId="0" fontId="0" fillId="0" borderId="0" xfId="0" applyFill="1" applyBorder="1"/>
    <xf numFmtId="4" fontId="2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0" fontId="5" fillId="0" borderId="0" xfId="0" applyFont="1"/>
    <xf numFmtId="4" fontId="5" fillId="0" borderId="1" xfId="0" applyNumberFormat="1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0" fontId="0" fillId="0" borderId="4" xfId="0" applyBorder="1"/>
    <xf numFmtId="4" fontId="0" fillId="0" borderId="4" xfId="0" applyNumberFormat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0" fontId="0" fillId="0" borderId="4" xfId="0" applyBorder="1" applyAlignment="1">
      <alignment wrapText="1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4" fontId="0" fillId="0" borderId="17" xfId="0" applyNumberForma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5" fillId="0" borderId="25" xfId="0" applyNumberFormat="1" applyFont="1" applyBorder="1" applyAlignment="1">
      <alignment horizontal="right" vertical="center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4" fontId="0" fillId="0" borderId="28" xfId="0" applyNumberFormat="1" applyBorder="1" applyAlignment="1">
      <alignment horizontal="right" vertical="center"/>
    </xf>
    <xf numFmtId="4" fontId="0" fillId="0" borderId="29" xfId="0" applyNumberFormat="1" applyBorder="1" applyAlignment="1">
      <alignment horizontal="right" vertical="center"/>
    </xf>
    <xf numFmtId="0" fontId="0" fillId="0" borderId="30" xfId="0" applyBorder="1" applyAlignment="1">
      <alignment horizontal="left" vertical="center" wrapText="1"/>
    </xf>
    <xf numFmtId="3" fontId="0" fillId="0" borderId="14" xfId="0" applyNumberFormat="1" applyBorder="1" applyAlignment="1">
      <alignment horizontal="center" vertical="center" wrapText="1"/>
    </xf>
    <xf numFmtId="4" fontId="0" fillId="0" borderId="18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0" fontId="0" fillId="0" borderId="30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0" xfId="0" applyBorder="1" applyAlignment="1">
      <alignment wrapText="1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3" fontId="0" fillId="0" borderId="18" xfId="0" applyNumberFormat="1" applyBorder="1"/>
    <xf numFmtId="0" fontId="0" fillId="0" borderId="18" xfId="0" applyBorder="1"/>
    <xf numFmtId="164" fontId="0" fillId="0" borderId="18" xfId="0" applyNumberFormat="1" applyBorder="1"/>
    <xf numFmtId="165" fontId="0" fillId="0" borderId="18" xfId="0" applyNumberFormat="1" applyBorder="1"/>
    <xf numFmtId="4" fontId="0" fillId="0" borderId="18" xfId="0" applyNumberFormat="1" applyBorder="1"/>
    <xf numFmtId="3" fontId="0" fillId="0" borderId="33" xfId="0" applyNumberFormat="1" applyBorder="1"/>
    <xf numFmtId="0" fontId="0" fillId="0" borderId="33" xfId="0" applyBorder="1"/>
    <xf numFmtId="164" fontId="0" fillId="0" borderId="33" xfId="0" applyNumberFormat="1" applyBorder="1"/>
    <xf numFmtId="165" fontId="0" fillId="0" borderId="33" xfId="0" applyNumberFormat="1" applyBorder="1"/>
    <xf numFmtId="4" fontId="0" fillId="0" borderId="33" xfId="0" applyNumberFormat="1" applyBorder="1"/>
    <xf numFmtId="3" fontId="5" fillId="0" borderId="35" xfId="0" applyNumberFormat="1" applyFont="1" applyBorder="1"/>
    <xf numFmtId="164" fontId="5" fillId="0" borderId="35" xfId="0" applyNumberFormat="1" applyFont="1" applyBorder="1"/>
    <xf numFmtId="165" fontId="5" fillId="0" borderId="35" xfId="0" applyNumberFormat="1" applyFont="1" applyBorder="1"/>
    <xf numFmtId="4" fontId="5" fillId="0" borderId="35" xfId="0" applyNumberFormat="1" applyFont="1" applyBorder="1"/>
    <xf numFmtId="4" fontId="5" fillId="0" borderId="36" xfId="0" applyNumberFormat="1" applyFont="1" applyBorder="1"/>
    <xf numFmtId="0" fontId="2" fillId="2" borderId="3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vertical="center" wrapText="1"/>
    </xf>
    <xf numFmtId="3" fontId="0" fillId="0" borderId="14" xfId="0" applyNumberFormat="1" applyBorder="1"/>
    <xf numFmtId="4" fontId="0" fillId="0" borderId="30" xfId="0" applyNumberFormat="1" applyBorder="1"/>
    <xf numFmtId="3" fontId="0" fillId="0" borderId="15" xfId="0" applyNumberFormat="1" applyBorder="1"/>
    <xf numFmtId="4" fontId="0" fillId="0" borderId="38" xfId="0" applyNumberFormat="1" applyBorder="1"/>
    <xf numFmtId="4" fontId="2" fillId="0" borderId="18" xfId="0" applyNumberFormat="1" applyFont="1" applyFill="1" applyBorder="1" applyAlignment="1">
      <alignment horizontal="right" wrapText="1"/>
    </xf>
    <xf numFmtId="0" fontId="2" fillId="0" borderId="18" xfId="0" applyFont="1" applyFill="1" applyBorder="1" applyAlignment="1">
      <alignment horizontal="right" wrapText="1"/>
    </xf>
    <xf numFmtId="3" fontId="2" fillId="0" borderId="18" xfId="0" applyNumberFormat="1" applyFont="1" applyFill="1" applyBorder="1" applyAlignment="1">
      <alignment horizontal="right" wrapText="1"/>
    </xf>
    <xf numFmtId="0" fontId="2" fillId="0" borderId="1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wrapText="1"/>
    </xf>
    <xf numFmtId="4" fontId="2" fillId="0" borderId="18" xfId="0" applyNumberFormat="1" applyFont="1" applyFill="1" applyBorder="1" applyAlignment="1">
      <alignment horizontal="center" wrapText="1"/>
    </xf>
    <xf numFmtId="4" fontId="0" fillId="0" borderId="18" xfId="0" applyNumberFormat="1" applyFill="1" applyBorder="1"/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0" fillId="0" borderId="14" xfId="0" applyBorder="1"/>
    <xf numFmtId="4" fontId="2" fillId="0" borderId="30" xfId="0" applyNumberFormat="1" applyFont="1" applyFill="1" applyBorder="1" applyAlignment="1">
      <alignment horizontal="right" wrapText="1"/>
    </xf>
    <xf numFmtId="0" fontId="2" fillId="0" borderId="14" xfId="0" applyFont="1" applyFill="1" applyBorder="1" applyAlignment="1">
      <alignment horizontal="center" vertical="center"/>
    </xf>
    <xf numFmtId="4" fontId="0" fillId="0" borderId="30" xfId="0" applyNumberFormat="1" applyFill="1" applyBorder="1"/>
    <xf numFmtId="4" fontId="3" fillId="0" borderId="43" xfId="0" applyNumberFormat="1" applyFont="1" applyBorder="1"/>
    <xf numFmtId="3" fontId="3" fillId="0" borderId="43" xfId="0" applyNumberFormat="1" applyFont="1" applyBorder="1"/>
    <xf numFmtId="0" fontId="2" fillId="0" borderId="14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3" fillId="0" borderId="42" xfId="0" applyFont="1" applyFill="1" applyBorder="1" applyAlignment="1">
      <alignment horizontal="left"/>
    </xf>
    <xf numFmtId="0" fontId="3" fillId="0" borderId="43" xfId="0" applyFont="1" applyFill="1" applyBorder="1" applyAlignment="1">
      <alignment horizontal="left"/>
    </xf>
    <xf numFmtId="3" fontId="5" fillId="0" borderId="34" xfId="0" applyNumberFormat="1" applyFont="1" applyBorder="1" applyAlignment="1">
      <alignment horizontal="center"/>
    </xf>
    <xf numFmtId="3" fontId="5" fillId="0" borderId="35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7" fillId="0" borderId="0" xfId="0" applyFont="1"/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view="pageLayout" zoomScaleNormal="100" workbookViewId="0">
      <selection activeCell="E18" sqref="E18"/>
    </sheetView>
  </sheetViews>
  <sheetFormatPr defaultColWidth="9.140625" defaultRowHeight="15" x14ac:dyDescent="0.25"/>
  <cols>
    <col min="1" max="1" width="22.5703125" style="1" bestFit="1" customWidth="1"/>
    <col min="2" max="2" width="25.28515625" style="1" bestFit="1" customWidth="1"/>
    <col min="3" max="3" width="27.28515625" style="1" customWidth="1"/>
    <col min="4" max="4" width="24.7109375" style="1" customWidth="1"/>
    <col min="5" max="6" width="17" style="1" customWidth="1"/>
    <col min="7" max="7" width="10.85546875" style="1" customWidth="1"/>
    <col min="8" max="8" width="12.85546875" style="1" customWidth="1"/>
    <col min="9" max="11" width="12.28515625" style="1" customWidth="1"/>
    <col min="12" max="16384" width="9.140625" style="1"/>
  </cols>
  <sheetData>
    <row r="1" spans="1:11" ht="30" customHeight="1" x14ac:dyDescent="0.25">
      <c r="A1" s="67" t="s">
        <v>34</v>
      </c>
      <c r="B1" s="68" t="s">
        <v>35</v>
      </c>
      <c r="C1" s="68" t="s">
        <v>36</v>
      </c>
      <c r="D1" s="69" t="s">
        <v>37</v>
      </c>
      <c r="E1" s="69" t="s">
        <v>38</v>
      </c>
      <c r="F1" s="69" t="s">
        <v>39</v>
      </c>
      <c r="G1" s="69" t="s">
        <v>48</v>
      </c>
      <c r="H1" s="69" t="s">
        <v>47</v>
      </c>
      <c r="I1" s="70" t="s">
        <v>46</v>
      </c>
      <c r="J1" s="70" t="s">
        <v>44</v>
      </c>
      <c r="K1" s="71" t="s">
        <v>45</v>
      </c>
    </row>
    <row r="2" spans="1:11" x14ac:dyDescent="0.25">
      <c r="A2" s="72" t="s">
        <v>3</v>
      </c>
      <c r="B2" s="38" t="s">
        <v>4</v>
      </c>
      <c r="C2" s="38" t="s">
        <v>5</v>
      </c>
      <c r="D2" s="38" t="s">
        <v>40</v>
      </c>
      <c r="E2" s="41">
        <v>19885.87</v>
      </c>
      <c r="F2" s="38">
        <f t="shared" ref="F2:F17" si="0">E2/1000</f>
        <v>19.885870000000001</v>
      </c>
      <c r="G2" s="37">
        <v>199</v>
      </c>
      <c r="H2" s="41"/>
      <c r="I2" s="41">
        <f>G2*H2</f>
        <v>0</v>
      </c>
      <c r="J2" s="41">
        <f>K2-I2</f>
        <v>0</v>
      </c>
      <c r="K2" s="57">
        <f>I2*1.2</f>
        <v>0</v>
      </c>
    </row>
    <row r="3" spans="1:11" x14ac:dyDescent="0.25">
      <c r="A3" s="72" t="s">
        <v>6</v>
      </c>
      <c r="B3" s="38" t="s">
        <v>4</v>
      </c>
      <c r="C3" s="38" t="s">
        <v>5</v>
      </c>
      <c r="D3" s="38" t="s">
        <v>40</v>
      </c>
      <c r="E3" s="41">
        <v>8061.88</v>
      </c>
      <c r="F3" s="38">
        <f t="shared" si="0"/>
        <v>8.0618800000000004</v>
      </c>
      <c r="G3" s="37">
        <v>81</v>
      </c>
      <c r="H3" s="41"/>
      <c r="I3" s="41">
        <f t="shared" ref="I3:I17" si="1">G3*H3</f>
        <v>0</v>
      </c>
      <c r="J3" s="41">
        <f t="shared" ref="J3:J17" si="2">K3-I3</f>
        <v>0</v>
      </c>
      <c r="K3" s="57">
        <f t="shared" ref="K3:K17" si="3">I3*1.2</f>
        <v>0</v>
      </c>
    </row>
    <row r="4" spans="1:11" s="2" customFormat="1" x14ac:dyDescent="0.25">
      <c r="A4" s="72" t="s">
        <v>7</v>
      </c>
      <c r="B4" s="38" t="s">
        <v>4</v>
      </c>
      <c r="C4" s="38" t="s">
        <v>5</v>
      </c>
      <c r="D4" s="38" t="s">
        <v>40</v>
      </c>
      <c r="E4" s="41">
        <v>8219.19</v>
      </c>
      <c r="F4" s="38">
        <f t="shared" si="0"/>
        <v>8.2191900000000011</v>
      </c>
      <c r="G4" s="37">
        <v>82</v>
      </c>
      <c r="H4" s="41"/>
      <c r="I4" s="41">
        <f t="shared" si="1"/>
        <v>0</v>
      </c>
      <c r="J4" s="41">
        <f t="shared" si="2"/>
        <v>0</v>
      </c>
      <c r="K4" s="57">
        <f t="shared" si="3"/>
        <v>0</v>
      </c>
    </row>
    <row r="5" spans="1:11" s="2" customFormat="1" x14ac:dyDescent="0.25">
      <c r="A5" s="72" t="s">
        <v>9</v>
      </c>
      <c r="B5" s="38" t="s">
        <v>4</v>
      </c>
      <c r="C5" s="38" t="s">
        <v>5</v>
      </c>
      <c r="D5" s="38" t="s">
        <v>40</v>
      </c>
      <c r="E5" s="41">
        <v>8516.84</v>
      </c>
      <c r="F5" s="38">
        <f t="shared" si="0"/>
        <v>8.5168400000000002</v>
      </c>
      <c r="G5" s="37">
        <v>85</v>
      </c>
      <c r="H5" s="41"/>
      <c r="I5" s="41">
        <f t="shared" si="1"/>
        <v>0</v>
      </c>
      <c r="J5" s="41">
        <f t="shared" si="2"/>
        <v>0</v>
      </c>
      <c r="K5" s="57">
        <f t="shared" si="3"/>
        <v>0</v>
      </c>
    </row>
    <row r="6" spans="1:11" s="2" customFormat="1" x14ac:dyDescent="0.25">
      <c r="A6" s="72" t="s">
        <v>10</v>
      </c>
      <c r="B6" s="38" t="s">
        <v>4</v>
      </c>
      <c r="C6" s="38" t="s">
        <v>5</v>
      </c>
      <c r="D6" s="38" t="s">
        <v>40</v>
      </c>
      <c r="E6" s="41">
        <v>26734.35</v>
      </c>
      <c r="F6" s="38">
        <f t="shared" si="0"/>
        <v>26.734349999999999</v>
      </c>
      <c r="G6" s="37">
        <v>267</v>
      </c>
      <c r="H6" s="41"/>
      <c r="I6" s="41">
        <f t="shared" si="1"/>
        <v>0</v>
      </c>
      <c r="J6" s="41">
        <f t="shared" si="2"/>
        <v>0</v>
      </c>
      <c r="K6" s="57">
        <f t="shared" si="3"/>
        <v>0</v>
      </c>
    </row>
    <row r="7" spans="1:11" s="2" customFormat="1" x14ac:dyDescent="0.25">
      <c r="A7" s="72" t="s">
        <v>12</v>
      </c>
      <c r="B7" s="38" t="s">
        <v>4</v>
      </c>
      <c r="C7" s="38" t="s">
        <v>5</v>
      </c>
      <c r="D7" s="38" t="s">
        <v>40</v>
      </c>
      <c r="E7" s="41">
        <v>8987.24</v>
      </c>
      <c r="F7" s="38">
        <f t="shared" si="0"/>
        <v>8.9872399999999999</v>
      </c>
      <c r="G7" s="37">
        <v>90</v>
      </c>
      <c r="H7" s="41"/>
      <c r="I7" s="41">
        <f t="shared" si="1"/>
        <v>0</v>
      </c>
      <c r="J7" s="41">
        <f t="shared" si="2"/>
        <v>0</v>
      </c>
      <c r="K7" s="57">
        <f t="shared" si="3"/>
        <v>0</v>
      </c>
    </row>
    <row r="8" spans="1:11" s="2" customFormat="1" x14ac:dyDescent="0.25">
      <c r="A8" s="72" t="s">
        <v>13</v>
      </c>
      <c r="B8" s="38" t="s">
        <v>4</v>
      </c>
      <c r="C8" s="38" t="s">
        <v>5</v>
      </c>
      <c r="D8" s="38" t="s">
        <v>40</v>
      </c>
      <c r="E8" s="41">
        <v>9384.57</v>
      </c>
      <c r="F8" s="38">
        <f t="shared" si="0"/>
        <v>9.3845700000000001</v>
      </c>
      <c r="G8" s="37">
        <v>94</v>
      </c>
      <c r="H8" s="41"/>
      <c r="I8" s="41">
        <f t="shared" si="1"/>
        <v>0</v>
      </c>
      <c r="J8" s="41">
        <f t="shared" si="2"/>
        <v>0</v>
      </c>
      <c r="K8" s="57">
        <f t="shared" si="3"/>
        <v>0</v>
      </c>
    </row>
    <row r="9" spans="1:11" s="2" customFormat="1" x14ac:dyDescent="0.25">
      <c r="A9" s="72" t="s">
        <v>14</v>
      </c>
      <c r="B9" s="38" t="s">
        <v>4</v>
      </c>
      <c r="C9" s="38" t="s">
        <v>5</v>
      </c>
      <c r="D9" s="38" t="s">
        <v>40</v>
      </c>
      <c r="E9" s="41">
        <v>4374.49</v>
      </c>
      <c r="F9" s="38">
        <f t="shared" si="0"/>
        <v>4.3744899999999998</v>
      </c>
      <c r="G9" s="37">
        <v>44</v>
      </c>
      <c r="H9" s="41"/>
      <c r="I9" s="41">
        <f t="shared" si="1"/>
        <v>0</v>
      </c>
      <c r="J9" s="41">
        <f t="shared" si="2"/>
        <v>0</v>
      </c>
      <c r="K9" s="57">
        <f t="shared" si="3"/>
        <v>0</v>
      </c>
    </row>
    <row r="10" spans="1:11" s="2" customFormat="1" x14ac:dyDescent="0.25">
      <c r="A10" s="72" t="s">
        <v>15</v>
      </c>
      <c r="B10" s="38" t="s">
        <v>4</v>
      </c>
      <c r="C10" s="38" t="s">
        <v>5</v>
      </c>
      <c r="D10" s="38" t="s">
        <v>40</v>
      </c>
      <c r="E10" s="41">
        <v>14968.55</v>
      </c>
      <c r="F10" s="38">
        <f t="shared" si="0"/>
        <v>14.968549999999999</v>
      </c>
      <c r="G10" s="37">
        <v>150</v>
      </c>
      <c r="H10" s="41"/>
      <c r="I10" s="41">
        <f t="shared" si="1"/>
        <v>0</v>
      </c>
      <c r="J10" s="41">
        <f t="shared" si="2"/>
        <v>0</v>
      </c>
      <c r="K10" s="57">
        <f t="shared" si="3"/>
        <v>0</v>
      </c>
    </row>
    <row r="11" spans="1:11" s="2" customFormat="1" x14ac:dyDescent="0.25">
      <c r="A11" s="72" t="s">
        <v>16</v>
      </c>
      <c r="B11" s="38" t="s">
        <v>4</v>
      </c>
      <c r="C11" s="38" t="s">
        <v>5</v>
      </c>
      <c r="D11" s="38" t="s">
        <v>40</v>
      </c>
      <c r="E11" s="41">
        <v>14964.33</v>
      </c>
      <c r="F11" s="38">
        <f t="shared" si="0"/>
        <v>14.96433</v>
      </c>
      <c r="G11" s="37">
        <v>150</v>
      </c>
      <c r="H11" s="41"/>
      <c r="I11" s="41">
        <f t="shared" si="1"/>
        <v>0</v>
      </c>
      <c r="J11" s="41">
        <f t="shared" si="2"/>
        <v>0</v>
      </c>
      <c r="K11" s="57">
        <f t="shared" si="3"/>
        <v>0</v>
      </c>
    </row>
    <row r="12" spans="1:11" s="2" customFormat="1" x14ac:dyDescent="0.25">
      <c r="A12" s="72" t="s">
        <v>17</v>
      </c>
      <c r="B12" s="38" t="s">
        <v>4</v>
      </c>
      <c r="C12" s="38" t="s">
        <v>5</v>
      </c>
      <c r="D12" s="38" t="s">
        <v>40</v>
      </c>
      <c r="E12" s="41">
        <v>12278.71</v>
      </c>
      <c r="F12" s="38">
        <f t="shared" si="0"/>
        <v>12.278709999999998</v>
      </c>
      <c r="G12" s="37">
        <v>123</v>
      </c>
      <c r="H12" s="41"/>
      <c r="I12" s="41">
        <f t="shared" si="1"/>
        <v>0</v>
      </c>
      <c r="J12" s="41">
        <f t="shared" si="2"/>
        <v>0</v>
      </c>
      <c r="K12" s="57">
        <f t="shared" si="3"/>
        <v>0</v>
      </c>
    </row>
    <row r="13" spans="1:11" s="2" customFormat="1" x14ac:dyDescent="0.25">
      <c r="A13" s="72" t="s">
        <v>21</v>
      </c>
      <c r="B13" s="38" t="s">
        <v>0</v>
      </c>
      <c r="C13" s="38" t="s">
        <v>19</v>
      </c>
      <c r="D13" s="38" t="s">
        <v>40</v>
      </c>
      <c r="E13" s="41">
        <v>1824.54</v>
      </c>
      <c r="F13" s="38">
        <f t="shared" si="0"/>
        <v>1.8245400000000001</v>
      </c>
      <c r="G13" s="37">
        <v>18</v>
      </c>
      <c r="H13" s="41"/>
      <c r="I13" s="41">
        <f t="shared" si="1"/>
        <v>0</v>
      </c>
      <c r="J13" s="41">
        <f t="shared" si="2"/>
        <v>0</v>
      </c>
      <c r="K13" s="57">
        <f t="shared" si="3"/>
        <v>0</v>
      </c>
    </row>
    <row r="14" spans="1:11" s="2" customFormat="1" x14ac:dyDescent="0.25">
      <c r="A14" s="72" t="s">
        <v>26</v>
      </c>
      <c r="B14" s="38" t="s">
        <v>4</v>
      </c>
      <c r="C14" s="38" t="s">
        <v>24</v>
      </c>
      <c r="D14" s="38" t="s">
        <v>40</v>
      </c>
      <c r="E14" s="41">
        <v>1473.67</v>
      </c>
      <c r="F14" s="38">
        <f t="shared" si="0"/>
        <v>1.47367</v>
      </c>
      <c r="G14" s="37">
        <v>15</v>
      </c>
      <c r="H14" s="41"/>
      <c r="I14" s="41">
        <f t="shared" si="1"/>
        <v>0</v>
      </c>
      <c r="J14" s="41">
        <f t="shared" si="2"/>
        <v>0</v>
      </c>
      <c r="K14" s="57">
        <f t="shared" si="3"/>
        <v>0</v>
      </c>
    </row>
    <row r="15" spans="1:11" s="2" customFormat="1" x14ac:dyDescent="0.25">
      <c r="A15" s="72" t="s">
        <v>28</v>
      </c>
      <c r="B15" s="38" t="s">
        <v>4</v>
      </c>
      <c r="C15" s="38" t="s">
        <v>24</v>
      </c>
      <c r="D15" s="38" t="s">
        <v>40</v>
      </c>
      <c r="E15" s="41">
        <v>1302.47</v>
      </c>
      <c r="F15" s="38">
        <f t="shared" si="0"/>
        <v>1.30247</v>
      </c>
      <c r="G15" s="37">
        <v>13</v>
      </c>
      <c r="H15" s="41"/>
      <c r="I15" s="41">
        <f t="shared" si="1"/>
        <v>0</v>
      </c>
      <c r="J15" s="41">
        <f t="shared" si="2"/>
        <v>0</v>
      </c>
      <c r="K15" s="57">
        <f t="shared" si="3"/>
        <v>0</v>
      </c>
    </row>
    <row r="16" spans="1:11" s="2" customFormat="1" x14ac:dyDescent="0.25">
      <c r="A16" s="72" t="s">
        <v>31</v>
      </c>
      <c r="B16" s="38" t="s">
        <v>4</v>
      </c>
      <c r="C16" s="38" t="s">
        <v>24</v>
      </c>
      <c r="D16" s="38" t="s">
        <v>40</v>
      </c>
      <c r="E16" s="41">
        <v>4521.97</v>
      </c>
      <c r="F16" s="38">
        <f t="shared" si="0"/>
        <v>4.5219700000000005</v>
      </c>
      <c r="G16" s="37">
        <v>45</v>
      </c>
      <c r="H16" s="41"/>
      <c r="I16" s="41">
        <f t="shared" si="1"/>
        <v>0</v>
      </c>
      <c r="J16" s="41">
        <f t="shared" si="2"/>
        <v>0</v>
      </c>
      <c r="K16" s="57">
        <f t="shared" si="3"/>
        <v>0</v>
      </c>
    </row>
    <row r="17" spans="1:12" s="2" customFormat="1" x14ac:dyDescent="0.25">
      <c r="A17" s="72" t="s">
        <v>32</v>
      </c>
      <c r="B17" s="38" t="s">
        <v>4</v>
      </c>
      <c r="C17" s="38" t="s">
        <v>5</v>
      </c>
      <c r="D17" s="38" t="s">
        <v>40</v>
      </c>
      <c r="E17" s="41">
        <v>14583.77</v>
      </c>
      <c r="F17" s="38">
        <f t="shared" si="0"/>
        <v>14.583770000000001</v>
      </c>
      <c r="G17" s="37">
        <v>146</v>
      </c>
      <c r="H17" s="41"/>
      <c r="I17" s="41">
        <f t="shared" si="1"/>
        <v>0</v>
      </c>
      <c r="J17" s="41">
        <f t="shared" si="2"/>
        <v>0</v>
      </c>
      <c r="K17" s="57">
        <f t="shared" si="3"/>
        <v>0</v>
      </c>
    </row>
    <row r="18" spans="1:12" s="2" customFormat="1" x14ac:dyDescent="0.25">
      <c r="A18" s="78" t="s">
        <v>42</v>
      </c>
      <c r="B18" s="79"/>
      <c r="C18" s="79"/>
      <c r="D18" s="79"/>
      <c r="E18" s="60">
        <f>SUM(E2:E17)</f>
        <v>160082.44000000003</v>
      </c>
      <c r="F18" s="61">
        <f>SUM(F2:F17)</f>
        <v>160.08244000000002</v>
      </c>
      <c r="G18" s="62">
        <f>SUM(G2:G17)</f>
        <v>1602</v>
      </c>
      <c r="H18" s="60"/>
      <c r="I18" s="60">
        <f>SUM(I2:I17)</f>
        <v>0</v>
      </c>
      <c r="J18" s="60">
        <f t="shared" ref="J18:K18" si="4">SUM(J2:J17)</f>
        <v>0</v>
      </c>
      <c r="K18" s="73">
        <f t="shared" si="4"/>
        <v>0</v>
      </c>
    </row>
    <row r="19" spans="1:12" s="2" customFormat="1" x14ac:dyDescent="0.25">
      <c r="A19" s="74"/>
      <c r="B19" s="63"/>
      <c r="C19" s="63"/>
      <c r="D19" s="64"/>
      <c r="E19" s="64"/>
      <c r="F19" s="64"/>
      <c r="G19" s="37"/>
      <c r="H19" s="65"/>
      <c r="I19" s="66"/>
      <c r="J19" s="66"/>
      <c r="K19" s="75"/>
    </row>
    <row r="20" spans="1:12" s="2" customFormat="1" x14ac:dyDescent="0.25">
      <c r="A20" s="72" t="s">
        <v>1</v>
      </c>
      <c r="B20" s="38" t="s">
        <v>0</v>
      </c>
      <c r="C20" s="38" t="s">
        <v>2</v>
      </c>
      <c r="D20" s="38" t="s">
        <v>41</v>
      </c>
      <c r="E20" s="41">
        <v>324.85000000000002</v>
      </c>
      <c r="F20" s="38">
        <f t="shared" ref="F20:F31" si="5">E20/1000</f>
        <v>0.32485000000000003</v>
      </c>
      <c r="G20" s="37">
        <v>3</v>
      </c>
      <c r="H20" s="41"/>
      <c r="I20" s="41">
        <f t="shared" ref="I20:I31" si="6">G20*H20</f>
        <v>0</v>
      </c>
      <c r="J20" s="66">
        <f>K20-I20</f>
        <v>0</v>
      </c>
      <c r="K20" s="75">
        <f>I20*1.2</f>
        <v>0</v>
      </c>
    </row>
    <row r="21" spans="1:12" s="2" customFormat="1" x14ac:dyDescent="0.25">
      <c r="A21" s="72" t="s">
        <v>8</v>
      </c>
      <c r="B21" s="38" t="s">
        <v>4</v>
      </c>
      <c r="C21" s="38" t="s">
        <v>5</v>
      </c>
      <c r="D21" s="38" t="s">
        <v>41</v>
      </c>
      <c r="E21" s="41">
        <v>5895.1</v>
      </c>
      <c r="F21" s="38">
        <f t="shared" si="5"/>
        <v>5.8951000000000002</v>
      </c>
      <c r="G21" s="37">
        <v>59</v>
      </c>
      <c r="H21" s="41"/>
      <c r="I21" s="41">
        <f t="shared" si="6"/>
        <v>0</v>
      </c>
      <c r="J21" s="66">
        <f t="shared" ref="J21:J31" si="7">K21-I21</f>
        <v>0</v>
      </c>
      <c r="K21" s="75">
        <f t="shared" ref="K21:K31" si="8">I21*1.2</f>
        <v>0</v>
      </c>
    </row>
    <row r="22" spans="1:12" s="2" customFormat="1" x14ac:dyDescent="0.25">
      <c r="A22" s="72" t="s">
        <v>11</v>
      </c>
      <c r="B22" s="38" t="s">
        <v>4</v>
      </c>
      <c r="C22" s="38" t="s">
        <v>5</v>
      </c>
      <c r="D22" s="38" t="s">
        <v>41</v>
      </c>
      <c r="E22" s="41">
        <v>10658.73</v>
      </c>
      <c r="F22" s="38">
        <f t="shared" si="5"/>
        <v>10.65873</v>
      </c>
      <c r="G22" s="37">
        <v>107</v>
      </c>
      <c r="H22" s="41"/>
      <c r="I22" s="41">
        <f t="shared" si="6"/>
        <v>0</v>
      </c>
      <c r="J22" s="66">
        <f t="shared" si="7"/>
        <v>0</v>
      </c>
      <c r="K22" s="75">
        <f t="shared" si="8"/>
        <v>0</v>
      </c>
    </row>
    <row r="23" spans="1:12" s="2" customFormat="1" x14ac:dyDescent="0.25">
      <c r="A23" s="72" t="s">
        <v>18</v>
      </c>
      <c r="B23" s="38" t="s">
        <v>0</v>
      </c>
      <c r="C23" s="38" t="s">
        <v>19</v>
      </c>
      <c r="D23" s="38" t="s">
        <v>41</v>
      </c>
      <c r="E23" s="41">
        <v>300.69</v>
      </c>
      <c r="F23" s="38">
        <f t="shared" si="5"/>
        <v>0.30069000000000001</v>
      </c>
      <c r="G23" s="37">
        <v>3</v>
      </c>
      <c r="H23" s="41"/>
      <c r="I23" s="41">
        <f t="shared" si="6"/>
        <v>0</v>
      </c>
      <c r="J23" s="66">
        <f t="shared" si="7"/>
        <v>0</v>
      </c>
      <c r="K23" s="75">
        <f t="shared" si="8"/>
        <v>0</v>
      </c>
    </row>
    <row r="24" spans="1:12" s="2" customFormat="1" x14ac:dyDescent="0.25">
      <c r="A24" s="72" t="s">
        <v>20</v>
      </c>
      <c r="B24" s="38" t="s">
        <v>0</v>
      </c>
      <c r="C24" s="38" t="s">
        <v>19</v>
      </c>
      <c r="D24" s="38" t="s">
        <v>41</v>
      </c>
      <c r="E24" s="41">
        <v>3785.14</v>
      </c>
      <c r="F24" s="38">
        <f t="shared" si="5"/>
        <v>3.7851399999999997</v>
      </c>
      <c r="G24" s="37">
        <v>38</v>
      </c>
      <c r="H24" s="41"/>
      <c r="I24" s="41">
        <f t="shared" si="6"/>
        <v>0</v>
      </c>
      <c r="J24" s="66">
        <f t="shared" si="7"/>
        <v>0</v>
      </c>
      <c r="K24" s="75">
        <f t="shared" si="8"/>
        <v>0</v>
      </c>
    </row>
    <row r="25" spans="1:12" s="2" customFormat="1" x14ac:dyDescent="0.25">
      <c r="A25" s="72" t="s">
        <v>22</v>
      </c>
      <c r="B25" s="38" t="s">
        <v>0</v>
      </c>
      <c r="C25" s="38" t="s">
        <v>19</v>
      </c>
      <c r="D25" s="38" t="s">
        <v>41</v>
      </c>
      <c r="E25" s="41">
        <v>4147.49</v>
      </c>
      <c r="F25" s="38">
        <f t="shared" si="5"/>
        <v>4.1474899999999995</v>
      </c>
      <c r="G25" s="37">
        <v>41</v>
      </c>
      <c r="H25" s="41"/>
      <c r="I25" s="41">
        <f t="shared" si="6"/>
        <v>0</v>
      </c>
      <c r="J25" s="66">
        <f t="shared" si="7"/>
        <v>0</v>
      </c>
      <c r="K25" s="75">
        <f t="shared" si="8"/>
        <v>0</v>
      </c>
    </row>
    <row r="26" spans="1:12" s="2" customFormat="1" x14ac:dyDescent="0.25">
      <c r="A26" s="72" t="s">
        <v>23</v>
      </c>
      <c r="B26" s="38" t="s">
        <v>0</v>
      </c>
      <c r="C26" s="38" t="s">
        <v>24</v>
      </c>
      <c r="D26" s="38" t="s">
        <v>41</v>
      </c>
      <c r="E26" s="41">
        <v>1883.17</v>
      </c>
      <c r="F26" s="38">
        <f t="shared" si="5"/>
        <v>1.88317</v>
      </c>
      <c r="G26" s="37">
        <v>19</v>
      </c>
      <c r="H26" s="41"/>
      <c r="I26" s="41">
        <f t="shared" si="6"/>
        <v>0</v>
      </c>
      <c r="J26" s="66">
        <f t="shared" si="7"/>
        <v>0</v>
      </c>
      <c r="K26" s="75">
        <f t="shared" si="8"/>
        <v>0</v>
      </c>
    </row>
    <row r="27" spans="1:12" s="2" customFormat="1" x14ac:dyDescent="0.25">
      <c r="A27" s="72" t="s">
        <v>25</v>
      </c>
      <c r="B27" s="38" t="s">
        <v>0</v>
      </c>
      <c r="C27" s="38" t="s">
        <v>24</v>
      </c>
      <c r="D27" s="38" t="s">
        <v>41</v>
      </c>
      <c r="E27" s="41">
        <v>1131.98</v>
      </c>
      <c r="F27" s="38">
        <f t="shared" si="5"/>
        <v>1.13198</v>
      </c>
      <c r="G27" s="37">
        <v>11</v>
      </c>
      <c r="H27" s="41"/>
      <c r="I27" s="41">
        <f t="shared" si="6"/>
        <v>0</v>
      </c>
      <c r="J27" s="66">
        <f t="shared" si="7"/>
        <v>0</v>
      </c>
      <c r="K27" s="75">
        <f t="shared" si="8"/>
        <v>0</v>
      </c>
    </row>
    <row r="28" spans="1:12" s="2" customFormat="1" x14ac:dyDescent="0.25">
      <c r="A28" s="72" t="s">
        <v>27</v>
      </c>
      <c r="B28" s="38" t="s">
        <v>0</v>
      </c>
      <c r="C28" s="38" t="s">
        <v>24</v>
      </c>
      <c r="D28" s="38" t="s">
        <v>41</v>
      </c>
      <c r="E28" s="41">
        <v>244.25</v>
      </c>
      <c r="F28" s="38">
        <f t="shared" si="5"/>
        <v>0.24424999999999999</v>
      </c>
      <c r="G28" s="37">
        <v>2</v>
      </c>
      <c r="H28" s="41"/>
      <c r="I28" s="41">
        <f t="shared" si="6"/>
        <v>0</v>
      </c>
      <c r="J28" s="66">
        <f t="shared" si="7"/>
        <v>0</v>
      </c>
      <c r="K28" s="75">
        <f t="shared" si="8"/>
        <v>0</v>
      </c>
    </row>
    <row r="29" spans="1:12" s="2" customFormat="1" x14ac:dyDescent="0.25">
      <c r="A29" s="72" t="s">
        <v>29</v>
      </c>
      <c r="B29" s="38" t="s">
        <v>0</v>
      </c>
      <c r="C29" s="38" t="s">
        <v>24</v>
      </c>
      <c r="D29" s="38" t="s">
        <v>41</v>
      </c>
      <c r="E29" s="41">
        <v>1191.3599999999999</v>
      </c>
      <c r="F29" s="38">
        <f t="shared" si="5"/>
        <v>1.19136</v>
      </c>
      <c r="G29" s="37">
        <v>12</v>
      </c>
      <c r="H29" s="41"/>
      <c r="I29" s="41">
        <f t="shared" si="6"/>
        <v>0</v>
      </c>
      <c r="J29" s="66">
        <f t="shared" si="7"/>
        <v>0</v>
      </c>
      <c r="K29" s="75">
        <f t="shared" si="8"/>
        <v>0</v>
      </c>
    </row>
    <row r="30" spans="1:12" s="2" customFormat="1" x14ac:dyDescent="0.25">
      <c r="A30" s="72" t="s">
        <v>30</v>
      </c>
      <c r="B30" s="38" t="s">
        <v>4</v>
      </c>
      <c r="C30" s="38" t="s">
        <v>24</v>
      </c>
      <c r="D30" s="38" t="s">
        <v>41</v>
      </c>
      <c r="E30" s="41">
        <v>3558.88</v>
      </c>
      <c r="F30" s="38">
        <f t="shared" si="5"/>
        <v>3.5588800000000003</v>
      </c>
      <c r="G30" s="37">
        <v>36</v>
      </c>
      <c r="H30" s="41"/>
      <c r="I30" s="41">
        <f t="shared" si="6"/>
        <v>0</v>
      </c>
      <c r="J30" s="66">
        <f t="shared" si="7"/>
        <v>0</v>
      </c>
      <c r="K30" s="75">
        <f t="shared" si="8"/>
        <v>0</v>
      </c>
    </row>
    <row r="31" spans="1:12" s="2" customFormat="1" x14ac:dyDescent="0.25">
      <c r="A31" s="72" t="s">
        <v>33</v>
      </c>
      <c r="B31" s="38" t="s">
        <v>4</v>
      </c>
      <c r="C31" s="38" t="s">
        <v>19</v>
      </c>
      <c r="D31" s="38" t="s">
        <v>41</v>
      </c>
      <c r="E31" s="41">
        <v>4420.7299999999996</v>
      </c>
      <c r="F31" s="38">
        <f t="shared" si="5"/>
        <v>4.4207299999999998</v>
      </c>
      <c r="G31" s="37">
        <v>44</v>
      </c>
      <c r="H31" s="41"/>
      <c r="I31" s="41">
        <f t="shared" si="6"/>
        <v>0</v>
      </c>
      <c r="J31" s="66">
        <f t="shared" si="7"/>
        <v>0</v>
      </c>
      <c r="K31" s="75">
        <f t="shared" si="8"/>
        <v>0</v>
      </c>
    </row>
    <row r="32" spans="1:12" s="2" customFormat="1" x14ac:dyDescent="0.25">
      <c r="A32" s="78" t="s">
        <v>43</v>
      </c>
      <c r="B32" s="79"/>
      <c r="C32" s="79"/>
      <c r="D32" s="79"/>
      <c r="E32" s="60">
        <f>SUM(E20:E31)</f>
        <v>37542.369999999995</v>
      </c>
      <c r="F32" s="61">
        <f>SUM(F20:F31)</f>
        <v>37.542369999999991</v>
      </c>
      <c r="G32" s="62">
        <f>SUM(G20:G31)</f>
        <v>375</v>
      </c>
      <c r="H32" s="60"/>
      <c r="I32" s="60">
        <f>SUM(I20:I31)</f>
        <v>0</v>
      </c>
      <c r="J32" s="60">
        <f t="shared" ref="J32:K32" si="9">SUM(J20:J31)</f>
        <v>0</v>
      </c>
      <c r="K32" s="73">
        <f t="shared" si="9"/>
        <v>0</v>
      </c>
      <c r="L32" s="3"/>
    </row>
    <row r="33" spans="1:11" ht="19.5" thickBot="1" x14ac:dyDescent="0.35">
      <c r="A33" s="80" t="s">
        <v>83</v>
      </c>
      <c r="B33" s="81"/>
      <c r="C33" s="81"/>
      <c r="D33" s="81"/>
      <c r="E33" s="77">
        <f t="shared" ref="E33:F33" si="10">E18+E32</f>
        <v>197624.81000000003</v>
      </c>
      <c r="F33" s="77">
        <f t="shared" si="10"/>
        <v>197.62481000000002</v>
      </c>
      <c r="G33" s="77">
        <f>G18+G32</f>
        <v>1977</v>
      </c>
      <c r="H33" s="76"/>
      <c r="I33" s="76">
        <f>I18+I32</f>
        <v>0</v>
      </c>
      <c r="J33" s="76">
        <f t="shared" ref="J33:K33" si="11">J18+J32</f>
        <v>0</v>
      </c>
      <c r="K33" s="76">
        <f t="shared" si="11"/>
        <v>0</v>
      </c>
    </row>
  </sheetData>
  <mergeCells count="3">
    <mergeCell ref="A18:D18"/>
    <mergeCell ref="A32:D32"/>
    <mergeCell ref="A33:D33"/>
  </mergeCells>
  <pageMargins left="0.7" right="0.7" top="0.75" bottom="0.75" header="0.3" footer="0.3"/>
  <pageSetup paperSize="9" scale="67" orientation="landscape" r:id="rId1"/>
  <headerFooter>
    <oddHeader>&amp;CPríloha č.2 výzvy
Zameranie maloplošných chránených území (MCHÚ) v rámci Národného parku Malá Fatra v teréne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view="pageLayout" zoomScaleNormal="130" workbookViewId="0">
      <selection activeCell="J13" sqref="J13"/>
    </sheetView>
  </sheetViews>
  <sheetFormatPr defaultRowHeight="15" x14ac:dyDescent="0.25"/>
  <cols>
    <col min="7" max="7" width="10.140625" customWidth="1"/>
    <col min="10" max="11" width="10.140625" customWidth="1"/>
  </cols>
  <sheetData>
    <row r="1" spans="1:13" ht="45" customHeight="1" x14ac:dyDescent="0.25">
      <c r="A1" s="52" t="s">
        <v>49</v>
      </c>
      <c r="B1" s="53" t="s">
        <v>50</v>
      </c>
      <c r="C1" s="53" t="s">
        <v>51</v>
      </c>
      <c r="D1" s="53" t="s">
        <v>52</v>
      </c>
      <c r="E1" s="53" t="s">
        <v>53</v>
      </c>
      <c r="F1" s="53" t="s">
        <v>54</v>
      </c>
      <c r="G1" s="53" t="s">
        <v>55</v>
      </c>
      <c r="H1" s="53" t="s">
        <v>56</v>
      </c>
      <c r="I1" s="54" t="s">
        <v>48</v>
      </c>
      <c r="J1" s="53" t="s">
        <v>60</v>
      </c>
      <c r="K1" s="53" t="s">
        <v>46</v>
      </c>
      <c r="L1" s="53" t="s">
        <v>44</v>
      </c>
      <c r="M1" s="55" t="s">
        <v>45</v>
      </c>
    </row>
    <row r="2" spans="1:13" x14ac:dyDescent="0.25">
      <c r="A2" s="56">
        <v>2387</v>
      </c>
      <c r="B2" s="38" t="s">
        <v>57</v>
      </c>
      <c r="C2" s="38" t="s">
        <v>57</v>
      </c>
      <c r="D2" s="38" t="s">
        <v>58</v>
      </c>
      <c r="E2" s="37">
        <v>48023</v>
      </c>
      <c r="F2" s="39">
        <f>E2/10000</f>
        <v>4.8022999999999998</v>
      </c>
      <c r="G2" s="39">
        <v>1004.319</v>
      </c>
      <c r="H2" s="40">
        <f>G2/1000</f>
        <v>1.004319</v>
      </c>
      <c r="I2" s="37">
        <v>10</v>
      </c>
      <c r="J2" s="41"/>
      <c r="K2" s="41">
        <f>J2*I2</f>
        <v>0</v>
      </c>
      <c r="L2" s="41">
        <f>M2-K2</f>
        <v>0</v>
      </c>
      <c r="M2" s="57">
        <f>K2*1.2</f>
        <v>0</v>
      </c>
    </row>
    <row r="3" spans="1:13" x14ac:dyDescent="0.25">
      <c r="A3" s="56">
        <v>2469</v>
      </c>
      <c r="B3" s="38" t="s">
        <v>57</v>
      </c>
      <c r="C3" s="38" t="s">
        <v>57</v>
      </c>
      <c r="D3" s="38" t="s">
        <v>58</v>
      </c>
      <c r="E3" s="37">
        <v>28464</v>
      </c>
      <c r="F3" s="39">
        <f t="shared" ref="F3:F5" si="0">E3/10000</f>
        <v>2.8464</v>
      </c>
      <c r="G3" s="39">
        <v>994.01700000000005</v>
      </c>
      <c r="H3" s="40">
        <f t="shared" ref="H3:H6" si="1">G3/1000</f>
        <v>0.99401700000000004</v>
      </c>
      <c r="I3" s="37">
        <v>10</v>
      </c>
      <c r="J3" s="41"/>
      <c r="K3" s="41">
        <f t="shared" ref="K3:K5" si="2">J3*I3</f>
        <v>0</v>
      </c>
      <c r="L3" s="41">
        <f t="shared" ref="L3:L5" si="3">M3-K3</f>
        <v>0</v>
      </c>
      <c r="M3" s="57">
        <f t="shared" ref="M3:M5" si="4">K3*1.2</f>
        <v>0</v>
      </c>
    </row>
    <row r="4" spans="1:13" x14ac:dyDescent="0.25">
      <c r="A4" s="56">
        <v>2488</v>
      </c>
      <c r="B4" s="38" t="s">
        <v>57</v>
      </c>
      <c r="C4" s="38" t="s">
        <v>57</v>
      </c>
      <c r="D4" s="38" t="s">
        <v>58</v>
      </c>
      <c r="E4" s="37">
        <v>178386</v>
      </c>
      <c r="F4" s="39">
        <f t="shared" si="0"/>
        <v>17.8386</v>
      </c>
      <c r="G4" s="39">
        <v>1917.5150000000001</v>
      </c>
      <c r="H4" s="40">
        <f t="shared" si="1"/>
        <v>1.9175150000000001</v>
      </c>
      <c r="I4" s="37">
        <v>20</v>
      </c>
      <c r="J4" s="41"/>
      <c r="K4" s="41">
        <f t="shared" si="2"/>
        <v>0</v>
      </c>
      <c r="L4" s="41">
        <f t="shared" si="3"/>
        <v>0</v>
      </c>
      <c r="M4" s="57">
        <f t="shared" si="4"/>
        <v>0</v>
      </c>
    </row>
    <row r="5" spans="1:13" ht="15.75" thickBot="1" x14ac:dyDescent="0.3">
      <c r="A5" s="58">
        <v>2365</v>
      </c>
      <c r="B5" s="43" t="s">
        <v>57</v>
      </c>
      <c r="C5" s="43" t="s">
        <v>57</v>
      </c>
      <c r="D5" s="43" t="s">
        <v>58</v>
      </c>
      <c r="E5" s="42">
        <v>23365</v>
      </c>
      <c r="F5" s="44">
        <f t="shared" si="0"/>
        <v>2.3365</v>
      </c>
      <c r="G5" s="44">
        <v>790.05700000000002</v>
      </c>
      <c r="H5" s="45">
        <f t="shared" si="1"/>
        <v>0.79005700000000001</v>
      </c>
      <c r="I5" s="42">
        <v>8</v>
      </c>
      <c r="J5" s="46"/>
      <c r="K5" s="46">
        <f t="shared" si="2"/>
        <v>0</v>
      </c>
      <c r="L5" s="46">
        <f t="shared" si="3"/>
        <v>0</v>
      </c>
      <c r="M5" s="59">
        <f t="shared" si="4"/>
        <v>0</v>
      </c>
    </row>
    <row r="6" spans="1:13" ht="15.75" thickBot="1" x14ac:dyDescent="0.3">
      <c r="A6" s="82" t="s">
        <v>59</v>
      </c>
      <c r="B6" s="83"/>
      <c r="C6" s="83"/>
      <c r="D6" s="83"/>
      <c r="E6" s="47">
        <f>SUM(E2:E5)</f>
        <v>278238</v>
      </c>
      <c r="F6" s="48">
        <f>SUM(F2:F5)</f>
        <v>27.823799999999999</v>
      </c>
      <c r="G6" s="48">
        <f>SUM(G2:G5)</f>
        <v>4705.9080000000004</v>
      </c>
      <c r="H6" s="49">
        <f t="shared" si="1"/>
        <v>4.705908</v>
      </c>
      <c r="I6" s="47">
        <f>SUM(I2:I5)</f>
        <v>48</v>
      </c>
      <c r="J6" s="50"/>
      <c r="K6" s="50">
        <f>SUM(K2:K5)</f>
        <v>0</v>
      </c>
      <c r="L6" s="50">
        <f>SUM(L2:L5)</f>
        <v>0</v>
      </c>
      <c r="M6" s="51">
        <f>SUM(M2:M5)</f>
        <v>0</v>
      </c>
    </row>
  </sheetData>
  <mergeCells count="1">
    <mergeCell ref="A6:D6"/>
  </mergeCells>
  <pageMargins left="0.7" right="0.7" top="0.75" bottom="0.75" header="0.3" footer="0.3"/>
  <pageSetup paperSize="9" orientation="landscape" r:id="rId1"/>
  <headerFooter>
    <oddHeader>&amp;CPríloha č.2 výzvy
Vyhotovenie protokolu o vytýčení hraníc pozemkov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view="pageLayout" topLeftCell="A16" zoomScaleNormal="140" workbookViewId="0">
      <selection activeCell="E40" sqref="E40"/>
    </sheetView>
  </sheetViews>
  <sheetFormatPr defaultRowHeight="15" x14ac:dyDescent="0.25"/>
  <cols>
    <col min="1" max="1" width="30.42578125" customWidth="1"/>
    <col min="2" max="2" width="39.7109375" customWidth="1"/>
    <col min="3" max="3" width="10.7109375" customWidth="1"/>
    <col min="4" max="4" width="13.140625" customWidth="1"/>
    <col min="5" max="7" width="12.28515625" customWidth="1"/>
  </cols>
  <sheetData>
    <row r="2" spans="1:7" x14ac:dyDescent="0.25">
      <c r="A2" s="97" t="s">
        <v>78</v>
      </c>
      <c r="B2" s="97"/>
    </row>
    <row r="3" spans="1:7" x14ac:dyDescent="0.25">
      <c r="A3" t="s">
        <v>79</v>
      </c>
    </row>
    <row r="4" spans="1:7" x14ac:dyDescent="0.25">
      <c r="A4" t="s">
        <v>80</v>
      </c>
    </row>
    <row r="5" spans="1:7" x14ac:dyDescent="0.25">
      <c r="A5" t="s">
        <v>81</v>
      </c>
    </row>
    <row r="6" spans="1:7" x14ac:dyDescent="0.25">
      <c r="A6" t="s">
        <v>82</v>
      </c>
    </row>
    <row r="7" spans="1:7" ht="15.75" thickBot="1" x14ac:dyDescent="0.3"/>
    <row r="8" spans="1:7" ht="45.75" thickBot="1" x14ac:dyDescent="0.3">
      <c r="A8" s="17" t="s">
        <v>74</v>
      </c>
      <c r="B8" s="18" t="s">
        <v>75</v>
      </c>
      <c r="C8" s="19" t="s">
        <v>70</v>
      </c>
      <c r="D8" s="20" t="s">
        <v>71</v>
      </c>
      <c r="E8" s="20" t="s">
        <v>73</v>
      </c>
      <c r="F8" s="20" t="s">
        <v>72</v>
      </c>
      <c r="G8" s="21" t="s">
        <v>61</v>
      </c>
    </row>
    <row r="9" spans="1:7" ht="45" customHeight="1" thickTop="1" x14ac:dyDescent="0.25">
      <c r="A9" s="84" t="s">
        <v>62</v>
      </c>
      <c r="B9" s="23" t="s">
        <v>63</v>
      </c>
      <c r="C9" s="24">
        <v>1</v>
      </c>
      <c r="D9" s="25"/>
      <c r="E9" s="25">
        <f>D9*C9</f>
        <v>0</v>
      </c>
      <c r="F9" s="25">
        <f>G9-E9</f>
        <v>0</v>
      </c>
      <c r="G9" s="26">
        <f>E9*1.2</f>
        <v>0</v>
      </c>
    </row>
    <row r="10" spans="1:7" ht="60" x14ac:dyDescent="0.25">
      <c r="A10" s="85"/>
      <c r="B10" s="27" t="s">
        <v>64</v>
      </c>
      <c r="C10" s="28">
        <v>1977</v>
      </c>
      <c r="D10" s="29"/>
      <c r="E10" s="29">
        <f t="shared" ref="E10:E12" si="0">D10*C10</f>
        <v>0</v>
      </c>
      <c r="F10" s="29">
        <f t="shared" ref="F10:F12" si="1">G10-E10</f>
        <v>0</v>
      </c>
      <c r="G10" s="30">
        <f t="shared" ref="G10:G12" si="2">E10*1.2</f>
        <v>0</v>
      </c>
    </row>
    <row r="11" spans="1:7" ht="90" x14ac:dyDescent="0.25">
      <c r="A11" s="85"/>
      <c r="B11" s="31" t="s">
        <v>65</v>
      </c>
      <c r="C11" s="32">
        <v>1</v>
      </c>
      <c r="D11" s="29"/>
      <c r="E11" s="29">
        <f t="shared" si="0"/>
        <v>0</v>
      </c>
      <c r="F11" s="29">
        <f t="shared" si="1"/>
        <v>0</v>
      </c>
      <c r="G11" s="30">
        <f t="shared" si="2"/>
        <v>0</v>
      </c>
    </row>
    <row r="12" spans="1:7" x14ac:dyDescent="0.25">
      <c r="A12" s="86"/>
      <c r="B12" s="8" t="s">
        <v>66</v>
      </c>
      <c r="C12" s="12">
        <v>1</v>
      </c>
      <c r="D12" s="14"/>
      <c r="E12" s="14">
        <f t="shared" si="0"/>
        <v>0</v>
      </c>
      <c r="F12" s="14">
        <f t="shared" si="1"/>
        <v>0</v>
      </c>
      <c r="G12" s="9">
        <f t="shared" si="2"/>
        <v>0</v>
      </c>
    </row>
    <row r="13" spans="1:7" s="4" customFormat="1" x14ac:dyDescent="0.25">
      <c r="A13" s="87" t="s">
        <v>76</v>
      </c>
      <c r="B13" s="88"/>
      <c r="C13" s="88"/>
      <c r="D13" s="89"/>
      <c r="E13" s="15">
        <f t="shared" ref="E13:F13" si="3">SUM(E9:E12)</f>
        <v>0</v>
      </c>
      <c r="F13" s="15">
        <f t="shared" si="3"/>
        <v>0</v>
      </c>
      <c r="G13" s="10">
        <f t="shared" ref="G13" si="4">SUM(G9:G12)</f>
        <v>0</v>
      </c>
    </row>
    <row r="14" spans="1:7" ht="30" x14ac:dyDescent="0.25">
      <c r="A14" s="90" t="s">
        <v>67</v>
      </c>
      <c r="B14" s="33" t="s">
        <v>68</v>
      </c>
      <c r="C14" s="34">
        <v>48</v>
      </c>
      <c r="D14" s="29"/>
      <c r="E14" s="29">
        <f>D14*C14</f>
        <v>0</v>
      </c>
      <c r="F14" s="29">
        <f>G14-E14</f>
        <v>0</v>
      </c>
      <c r="G14" s="30">
        <f>E14*1.2</f>
        <v>0</v>
      </c>
    </row>
    <row r="15" spans="1:7" ht="30" x14ac:dyDescent="0.25">
      <c r="A15" s="86"/>
      <c r="B15" s="11" t="s">
        <v>69</v>
      </c>
      <c r="C15" s="13">
        <v>1</v>
      </c>
      <c r="D15" s="14"/>
      <c r="E15" s="14">
        <f>D15*C15</f>
        <v>0</v>
      </c>
      <c r="F15" s="14">
        <f>G15-E15</f>
        <v>0</v>
      </c>
      <c r="G15" s="9">
        <f>E15*1.2</f>
        <v>0</v>
      </c>
    </row>
    <row r="16" spans="1:7" s="4" customFormat="1" ht="15.75" thickBot="1" x14ac:dyDescent="0.3">
      <c r="A16" s="94" t="s">
        <v>76</v>
      </c>
      <c r="B16" s="95"/>
      <c r="C16" s="95"/>
      <c r="D16" s="96"/>
      <c r="E16" s="16">
        <f t="shared" ref="E16:F16" si="5">SUM(E14:E15)</f>
        <v>0</v>
      </c>
      <c r="F16" s="16">
        <f t="shared" si="5"/>
        <v>0</v>
      </c>
      <c r="G16" s="7">
        <f t="shared" ref="G16" si="6">SUM(G14:G15)</f>
        <v>0</v>
      </c>
    </row>
    <row r="17" spans="1:7" s="5" customFormat="1" ht="16.5" thickTop="1" thickBot="1" x14ac:dyDescent="0.3">
      <c r="A17" s="91" t="s">
        <v>77</v>
      </c>
      <c r="B17" s="92"/>
      <c r="C17" s="92"/>
      <c r="D17" s="93"/>
      <c r="E17" s="22">
        <f t="shared" ref="E17:F17" si="7">E13+E16</f>
        <v>0</v>
      </c>
      <c r="F17" s="22">
        <f t="shared" si="7"/>
        <v>0</v>
      </c>
      <c r="G17" s="6">
        <f t="shared" ref="G17" si="8">G13+G16</f>
        <v>0</v>
      </c>
    </row>
    <row r="20" spans="1:7" x14ac:dyDescent="0.25">
      <c r="A20" s="101" t="s">
        <v>84</v>
      </c>
      <c r="B20" s="98"/>
      <c r="C20" s="98"/>
      <c r="D20" s="98"/>
      <c r="E20" s="98"/>
      <c r="F20" s="98"/>
      <c r="G20" s="98"/>
    </row>
    <row r="21" spans="1:7" x14ac:dyDescent="0.25">
      <c r="A21" s="101"/>
      <c r="B21" s="98"/>
      <c r="C21" s="98"/>
      <c r="D21" s="98"/>
      <c r="E21" s="98"/>
      <c r="F21" s="98"/>
      <c r="G21" s="98"/>
    </row>
    <row r="22" spans="1:7" x14ac:dyDescent="0.25">
      <c r="A22" s="102" t="s">
        <v>85</v>
      </c>
      <c r="B22" s="102"/>
      <c r="C22" s="102"/>
      <c r="D22" s="102"/>
      <c r="E22" s="102"/>
      <c r="F22" s="102"/>
      <c r="G22" s="102"/>
    </row>
    <row r="23" spans="1:7" ht="37.5" customHeight="1" x14ac:dyDescent="0.25">
      <c r="A23" s="103" t="s">
        <v>86</v>
      </c>
      <c r="B23" s="103"/>
      <c r="C23" s="103"/>
      <c r="D23" s="103"/>
      <c r="E23" s="103"/>
      <c r="F23" s="103"/>
      <c r="G23" s="103"/>
    </row>
    <row r="24" spans="1:7" ht="39" customHeight="1" x14ac:dyDescent="0.25">
      <c r="A24" s="103" t="s">
        <v>87</v>
      </c>
      <c r="B24" s="103"/>
      <c r="C24" s="103"/>
      <c r="D24" s="103"/>
      <c r="E24" s="103"/>
      <c r="F24" s="103"/>
      <c r="G24" s="103"/>
    </row>
    <row r="25" spans="1:7" x14ac:dyDescent="0.25">
      <c r="A25" s="35"/>
      <c r="B25" s="35"/>
      <c r="E25" s="99"/>
      <c r="F25" s="1"/>
      <c r="G25" s="1"/>
    </row>
    <row r="26" spans="1:7" ht="27" customHeight="1" x14ac:dyDescent="0.25">
      <c r="A26" s="104" t="s">
        <v>88</v>
      </c>
      <c r="B26" s="104"/>
      <c r="D26" s="36"/>
      <c r="E26" s="100"/>
      <c r="F26" s="1"/>
      <c r="G26" s="1"/>
    </row>
    <row r="27" spans="1:7" x14ac:dyDescent="0.25">
      <c r="A27" s="35"/>
      <c r="B27" s="35"/>
      <c r="E27" s="100"/>
      <c r="F27" s="1"/>
      <c r="G27" s="1"/>
    </row>
    <row r="28" spans="1:7" x14ac:dyDescent="0.25">
      <c r="D28" t="s">
        <v>90</v>
      </c>
    </row>
    <row r="29" spans="1:7" x14ac:dyDescent="0.25">
      <c r="D29" t="s">
        <v>89</v>
      </c>
    </row>
    <row r="30" spans="1:7" x14ac:dyDescent="0.25">
      <c r="D30" s="105" t="s">
        <v>91</v>
      </c>
      <c r="E30" s="105"/>
    </row>
  </sheetData>
  <mergeCells count="10">
    <mergeCell ref="A26:B26"/>
    <mergeCell ref="A2:B2"/>
    <mergeCell ref="A22:G22"/>
    <mergeCell ref="A23:G23"/>
    <mergeCell ref="A24:G24"/>
    <mergeCell ref="A9:A12"/>
    <mergeCell ref="A13:D13"/>
    <mergeCell ref="A14:A15"/>
    <mergeCell ref="A17:D17"/>
    <mergeCell ref="A16:D16"/>
  </mergeCells>
  <pageMargins left="0.7" right="0.7" top="0.75" bottom="0.75" header="0.3" footer="0.3"/>
  <pageSetup paperSize="9" orientation="landscape" r:id="rId1"/>
  <headerFooter>
    <oddHeader>&amp;CPríloha č.2 výzvy
Návrh uchádzača na plnenie kritéria - spolu za celý predmet zákazky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MCHÚ</vt:lpstr>
      <vt:lpstr>Parcely</vt:lpstr>
      <vt:lpstr>Spolu zákazka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2019-11-26T13:26:36Z</dcterms:modified>
</cp:coreProperties>
</file>